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305" activeTab="5"/>
  </bookViews>
  <sheets>
    <sheet name="Rendicion Ctas" sheetId="1" r:id="rId1"/>
    <sheet name="Recaudación" sheetId="2" r:id="rId2"/>
    <sheet name="Avance Presupuesto" sheetId="3" r:id="rId3"/>
    <sheet name="G. Programable" sheetId="4" r:id="rId4"/>
    <sheet name="G. Operación" sheetId="5" r:id="rId5"/>
    <sheet name="Serv. Personales" sheetId="6" r:id="rId6"/>
    <sheet name="Hoja1" sheetId="7" r:id="rId7"/>
  </sheets>
  <definedNames>
    <definedName name="_xlnm.Print_Area" localSheetId="2">'Avance Presupuesto'!$A$1:$G$34</definedName>
    <definedName name="_xlnm.Print_Area" localSheetId="4">'G. Operación'!$A$1:$G$34</definedName>
    <definedName name="_xlnm.Print_Area" localSheetId="3">'G. Programable'!$A$1:$H$34</definedName>
    <definedName name="_xlnm.Print_Area" localSheetId="1">Recaudación!$A$1:$G$34</definedName>
    <definedName name="_xlnm.Print_Area" localSheetId="5">'Serv. Personales'!$A$1:$G$34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5" i="6" l="1"/>
  <c r="L55" i="6"/>
  <c r="M52" i="6" s="1"/>
  <c r="J55" i="6"/>
  <c r="K52" i="6" s="1"/>
  <c r="H55" i="6"/>
  <c r="I52" i="6" s="1"/>
  <c r="F55" i="6"/>
  <c r="D55" i="6"/>
  <c r="E52" i="6" s="1"/>
  <c r="B55" i="6"/>
  <c r="C52" i="6" s="1"/>
  <c r="O52" i="6"/>
  <c r="G52" i="6"/>
  <c r="N50" i="6"/>
  <c r="O47" i="6" s="1"/>
  <c r="L50" i="6"/>
  <c r="M47" i="6" s="1"/>
  <c r="J50" i="6"/>
  <c r="H50" i="6"/>
  <c r="I47" i="6" s="1"/>
  <c r="F50" i="6"/>
  <c r="G47" i="6" s="1"/>
  <c r="D50" i="6"/>
  <c r="E47" i="6" s="1"/>
  <c r="B50" i="6"/>
  <c r="K47" i="6"/>
  <c r="C47" i="6"/>
  <c r="N45" i="6"/>
  <c r="L45" i="6"/>
  <c r="M42" i="6" s="1"/>
  <c r="J45" i="6"/>
  <c r="K42" i="6" s="1"/>
  <c r="H45" i="6"/>
  <c r="I42" i="6" s="1"/>
  <c r="F45" i="6"/>
  <c r="D45" i="6"/>
  <c r="E42" i="6" s="1"/>
  <c r="B45" i="6"/>
  <c r="C42" i="6" s="1"/>
  <c r="O42" i="6"/>
  <c r="G42" i="6"/>
  <c r="N40" i="6"/>
  <c r="O37" i="6" s="1"/>
  <c r="L40" i="6"/>
  <c r="M37" i="6" s="1"/>
  <c r="J40" i="6"/>
  <c r="H40" i="6"/>
  <c r="I37" i="6" s="1"/>
  <c r="F40" i="6"/>
  <c r="G37" i="6" s="1"/>
  <c r="D40" i="6"/>
  <c r="E37" i="6" s="1"/>
  <c r="B40" i="6"/>
  <c r="K37" i="6"/>
  <c r="C37" i="6"/>
  <c r="E26" i="6"/>
  <c r="C26" i="6"/>
  <c r="N57" i="5"/>
  <c r="O57" i="5" s="1"/>
  <c r="L57" i="5"/>
  <c r="M57" i="5" s="1"/>
  <c r="J57" i="5"/>
  <c r="K57" i="5" s="1"/>
  <c r="H57" i="5"/>
  <c r="I57" i="5" s="1"/>
  <c r="F57" i="5"/>
  <c r="G57" i="5" s="1"/>
  <c r="D57" i="5"/>
  <c r="E57" i="5" s="1"/>
  <c r="B57" i="5"/>
  <c r="C57" i="5" s="1"/>
  <c r="N51" i="5"/>
  <c r="O51" i="5" s="1"/>
  <c r="L51" i="5"/>
  <c r="M51" i="5" s="1"/>
  <c r="J51" i="5"/>
  <c r="K51" i="5" s="1"/>
  <c r="H51" i="5"/>
  <c r="I51" i="5" s="1"/>
  <c r="F51" i="5"/>
  <c r="G51" i="5" s="1"/>
  <c r="D51" i="5"/>
  <c r="E51" i="5" s="1"/>
  <c r="B51" i="5"/>
  <c r="C51" i="5" s="1"/>
  <c r="N45" i="5"/>
  <c r="O45" i="5" s="1"/>
  <c r="L45" i="5"/>
  <c r="M45" i="5" s="1"/>
  <c r="J45" i="5"/>
  <c r="K45" i="5" s="1"/>
  <c r="H45" i="5"/>
  <c r="I45" i="5" s="1"/>
  <c r="F45" i="5"/>
  <c r="G45" i="5" s="1"/>
  <c r="D45" i="5"/>
  <c r="E45" i="5" s="1"/>
  <c r="B45" i="5"/>
  <c r="C45" i="5" s="1"/>
  <c r="N39" i="5"/>
  <c r="O39" i="5" s="1"/>
  <c r="L39" i="5"/>
  <c r="M39" i="5" s="1"/>
  <c r="J39" i="5"/>
  <c r="K39" i="5" s="1"/>
  <c r="H39" i="5"/>
  <c r="I39" i="5" s="1"/>
  <c r="F39" i="5"/>
  <c r="G39" i="5" s="1"/>
  <c r="D39" i="5"/>
  <c r="E39" i="5" s="1"/>
  <c r="B39" i="5"/>
  <c r="C39" i="5" s="1"/>
  <c r="E25" i="5"/>
  <c r="C25" i="5"/>
  <c r="G62" i="4"/>
  <c r="E62" i="4"/>
  <c r="P46" i="4"/>
  <c r="O46" i="4"/>
  <c r="M46" i="4"/>
  <c r="N46" i="4" s="1"/>
  <c r="L46" i="4"/>
  <c r="K46" i="4"/>
  <c r="I46" i="4"/>
  <c r="J46" i="4" s="1"/>
  <c r="H46" i="4"/>
  <c r="G46" i="4"/>
  <c r="F46" i="4"/>
  <c r="D46" i="4"/>
  <c r="P43" i="4"/>
  <c r="O43" i="4"/>
  <c r="M43" i="4"/>
  <c r="N43" i="4" s="1"/>
  <c r="L43" i="4"/>
  <c r="K43" i="4"/>
  <c r="I43" i="4"/>
  <c r="J43" i="4" s="1"/>
  <c r="H43" i="4"/>
  <c r="G43" i="4"/>
  <c r="F43" i="4"/>
  <c r="D43" i="4"/>
  <c r="P40" i="4"/>
  <c r="O40" i="4"/>
  <c r="M40" i="4"/>
  <c r="N40" i="4" s="1"/>
  <c r="L40" i="4"/>
  <c r="K40" i="4"/>
  <c r="I40" i="4"/>
  <c r="J40" i="4" s="1"/>
  <c r="H40" i="4"/>
  <c r="G40" i="4"/>
  <c r="F40" i="4"/>
  <c r="D40" i="4"/>
  <c r="P37" i="4"/>
  <c r="O37" i="4"/>
  <c r="M37" i="4"/>
  <c r="N37" i="4" s="1"/>
  <c r="L37" i="4"/>
  <c r="K37" i="4"/>
  <c r="I37" i="4"/>
  <c r="J37" i="4" s="1"/>
  <c r="H37" i="4"/>
  <c r="G37" i="4"/>
  <c r="F37" i="4"/>
  <c r="D37" i="4"/>
  <c r="F26" i="4"/>
  <c r="C26" i="4"/>
  <c r="B53" i="3"/>
  <c r="O46" i="3"/>
  <c r="M46" i="3"/>
  <c r="K46" i="3"/>
  <c r="I46" i="3"/>
  <c r="G46" i="3"/>
  <c r="E46" i="3"/>
  <c r="C46" i="3"/>
  <c r="O43" i="3"/>
  <c r="M43" i="3"/>
  <c r="K43" i="3"/>
  <c r="I43" i="3"/>
  <c r="G43" i="3"/>
  <c r="E43" i="3"/>
  <c r="C43" i="3"/>
  <c r="O40" i="3"/>
  <c r="M40" i="3"/>
  <c r="K40" i="3"/>
  <c r="I40" i="3"/>
  <c r="G40" i="3"/>
  <c r="E40" i="3"/>
  <c r="C40" i="3"/>
  <c r="O37" i="3"/>
  <c r="M37" i="3"/>
  <c r="K37" i="3"/>
  <c r="I37" i="3"/>
  <c r="G37" i="3"/>
  <c r="E37" i="3"/>
  <c r="C37" i="3"/>
  <c r="E27" i="3"/>
  <c r="C27" i="3"/>
  <c r="O46" i="2"/>
  <c r="M46" i="2"/>
  <c r="K46" i="2"/>
  <c r="I46" i="2"/>
  <c r="G46" i="2"/>
  <c r="E46" i="2"/>
  <c r="C46" i="2"/>
  <c r="O43" i="2"/>
  <c r="M43" i="2"/>
  <c r="K43" i="2"/>
  <c r="I43" i="2"/>
  <c r="G43" i="2"/>
  <c r="E43" i="2"/>
  <c r="C43" i="2"/>
  <c r="O40" i="2"/>
  <c r="M40" i="2"/>
  <c r="K40" i="2"/>
  <c r="I40" i="2"/>
  <c r="G40" i="2"/>
  <c r="E40" i="2"/>
  <c r="C40" i="2"/>
  <c r="O37" i="2"/>
  <c r="M37" i="2"/>
  <c r="K37" i="2"/>
  <c r="I37" i="2"/>
  <c r="G37" i="2"/>
  <c r="E37" i="2"/>
  <c r="C37" i="2"/>
  <c r="E27" i="2"/>
  <c r="C27" i="2"/>
  <c r="E26" i="1"/>
  <c r="C26" i="1"/>
</calcChain>
</file>

<file path=xl/sharedStrings.xml><?xml version="1.0" encoding="utf-8"?>
<sst xmlns="http://schemas.openxmlformats.org/spreadsheetml/2006/main" count="533" uniqueCount="119">
  <si>
    <t>MATRIZ DE INDICADORES PARA RESULTADOS</t>
  </si>
  <si>
    <t>FICHA TECNICA DE INDICADOR</t>
  </si>
  <si>
    <t>Nombre</t>
  </si>
  <si>
    <t>Nivel</t>
  </si>
  <si>
    <t>Actividad</t>
  </si>
  <si>
    <t>Programa</t>
  </si>
  <si>
    <t>Objetivo</t>
  </si>
  <si>
    <t>Tipo de Indicador</t>
  </si>
  <si>
    <t>Gestión</t>
  </si>
  <si>
    <t>Dimensión</t>
  </si>
  <si>
    <t>Eficacia</t>
  </si>
  <si>
    <t>Sentido</t>
  </si>
  <si>
    <t>Ascendente</t>
  </si>
  <si>
    <t>Definición</t>
  </si>
  <si>
    <t>Metas programadas</t>
  </si>
  <si>
    <t>1º. Trimestre</t>
  </si>
  <si>
    <t>2º. Trimestre</t>
  </si>
  <si>
    <t>3º. Trimestre</t>
  </si>
  <si>
    <t>4º. Trimestre</t>
  </si>
  <si>
    <t>Anual</t>
  </si>
  <si>
    <t>Línea base 2016</t>
  </si>
  <si>
    <t>Línea base 2015</t>
  </si>
  <si>
    <t>Frecuencia de medición</t>
  </si>
  <si>
    <t>Trimestral</t>
  </si>
  <si>
    <t>Unidad de medida</t>
  </si>
  <si>
    <t>Porcentaje</t>
  </si>
  <si>
    <t>Tipo de valor de la meta</t>
  </si>
  <si>
    <t>Relativo</t>
  </si>
  <si>
    <t>Formula</t>
  </si>
  <si>
    <t>(A/B)*100</t>
  </si>
  <si>
    <t>Descripción de la fórmula:</t>
  </si>
  <si>
    <t>Variable A</t>
  </si>
  <si>
    <t>Medio de verificación</t>
  </si>
  <si>
    <t>Variable B</t>
  </si>
  <si>
    <t>Parámetros de Semaforización</t>
  </si>
  <si>
    <t>Verde</t>
  </si>
  <si>
    <t>Amarillo</t>
  </si>
  <si>
    <t>Rojo</t>
  </si>
  <si>
    <t>&gt;+-20%</t>
  </si>
  <si>
    <t>Datos de control</t>
  </si>
  <si>
    <t>Fuente:</t>
  </si>
  <si>
    <t>Fecha de elaboración</t>
  </si>
  <si>
    <t>Responsable</t>
  </si>
  <si>
    <t>Fecha de actualización</t>
  </si>
  <si>
    <t>Metas logradas</t>
  </si>
  <si>
    <t>Rendición de Cuentas</t>
  </si>
  <si>
    <t>Transparencia y Rendición de Cuentas</t>
  </si>
  <si>
    <t>Transparentar e informar sobre el ejercicio y destino de los recursos públicos y el estado que guarda la hacienda pública de la institución</t>
  </si>
  <si>
    <t>Cociente de numero de cuentas públicas presentadas entre el número de cuentas públicas que por ley existe obligación de presentar por 100</t>
  </si>
  <si>
    <t>Cuentas Públicas presentadas</t>
  </si>
  <si>
    <t>Cuenta  Pública</t>
  </si>
  <si>
    <t>Informe Cuenta  Pública</t>
  </si>
  <si>
    <t>Cuentas Públicas exigibles</t>
  </si>
  <si>
    <t>Informe Cuenta Pública</t>
  </si>
  <si>
    <t>Dirección General de Administración</t>
  </si>
  <si>
    <t>Índice de recaudación</t>
  </si>
  <si>
    <t>Presupuesto de Ingresos del Tribunal Superior de Justicia</t>
  </si>
  <si>
    <t>Consecución y recaudación de los ingresos programados</t>
  </si>
  <si>
    <t>Avance en la recaudación</t>
  </si>
  <si>
    <t>Cociente Ingresos recaudados entre Ingresos programados por 100</t>
  </si>
  <si>
    <t>Ingresos Recaudados</t>
  </si>
  <si>
    <t>Pesos</t>
  </si>
  <si>
    <t>Ingresos Programados</t>
  </si>
  <si>
    <t>Ejercicio del Presupuesto de Egresos</t>
  </si>
  <si>
    <t>Presupuesto de Egresos del Tribunal Superior de Justicia</t>
  </si>
  <si>
    <t>Adecuada administración de los recursos financieros  humanos  materiales y técnicos</t>
  </si>
  <si>
    <t>Cociente Egresos devengados entre Egresos programados por 100</t>
  </si>
  <si>
    <t>Egresos Devengados</t>
  </si>
  <si>
    <t>Egresos Programados</t>
  </si>
  <si>
    <t>Proporción de Gasto Programable</t>
  </si>
  <si>
    <t>Economía</t>
  </si>
  <si>
    <t>Muestra la razón porcentual que guardan el total de gasto programable entre el total del presupuesto de egresos</t>
  </si>
  <si>
    <t>porcentual</t>
  </si>
  <si>
    <t>Total de gasto programable / Total de Egresos * 100</t>
  </si>
  <si>
    <t>Total de gasto programable</t>
  </si>
  <si>
    <t>pesos</t>
  </si>
  <si>
    <t>Total presupuesto de egresos</t>
  </si>
  <si>
    <t>Informe de Cuenta Pública</t>
  </si>
  <si>
    <t>Proporción de Gasto de Operación</t>
  </si>
  <si>
    <t>Descendente</t>
  </si>
  <si>
    <t>Muestra la razón porcentual que guardan el total de gasto de operación entre el total del presupuesto de egresos</t>
  </si>
  <si>
    <t>Total de Gasto de Operación / Total de Egresos * 100</t>
  </si>
  <si>
    <t>Total de gasto de operación</t>
  </si>
  <si>
    <t>Proporción de Servicios Personales</t>
  </si>
  <si>
    <t>Muestra la razón porcentual que guardan el total de gasto en servicios personales entre el total de gasto de operación</t>
  </si>
  <si>
    <t>Total de Gasto e Servicios Personales / Total de Gasto de Operación * 100</t>
  </si>
  <si>
    <t>Total de gasto en servicios personales</t>
  </si>
  <si>
    <t>Ing. Recaudados</t>
  </si>
  <si>
    <t>Ing. Totales Programados</t>
  </si>
  <si>
    <t>Egresos devengados</t>
  </si>
  <si>
    <t>Egresos Totales Programados</t>
  </si>
  <si>
    <t>Gasto de operación: Gasto corriente integrado por Servicios Personales, Materiales y Suministos, y Servicios Generales</t>
  </si>
  <si>
    <t>Servicios Personales</t>
  </si>
  <si>
    <t>Materiales y Suministos</t>
  </si>
  <si>
    <t>Servicios Generales</t>
  </si>
  <si>
    <t>Suma Gasto de operación</t>
  </si>
  <si>
    <t>Presupuesto de Egresos Total</t>
  </si>
  <si>
    <t>Gasto Programable</t>
  </si>
  <si>
    <t>Total de Presupuesto de Egresos</t>
  </si>
  <si>
    <t xml:space="preserve">Cumplimiento en la presentación de la información financiera y presupuestal </t>
  </si>
  <si>
    <t>Avance en el ejercicio y aplicación del Presupuesto de Egresos</t>
  </si>
  <si>
    <t>Determinar y verificar la participación del gasto de operación con respecto al total de egresos</t>
  </si>
  <si>
    <t>Determinar y verificar la participación del gasto programable con respecto al total de egresos</t>
  </si>
  <si>
    <t>Determinar y verificar la participación de los servicios personales con respecto al total de gastos de operación</t>
  </si>
  <si>
    <t>Línea base 2017</t>
  </si>
  <si>
    <t>Línea base 2018</t>
  </si>
  <si>
    <t>Gasto Programable:</t>
  </si>
  <si>
    <t>El gasto programable es aquel que usa el gobierno para proveer bienes y servicios a la población, así como el gasto en programas sociales y todo aquello necesario para la operación de las instituciones gubernamentales.</t>
  </si>
  <si>
    <t>Para el caso de TSJ, el gasto programable se conforma del capitulo 1000, 2000, 3000, 5000 y 6000</t>
  </si>
  <si>
    <t>Criterio a partir de 2019</t>
  </si>
  <si>
    <t>Se considera no programable el presupuesto destinado a la obligación de pago a jubilados  (capitulo 4000) y ADEFAS (capitulo 9000)</t>
  </si>
  <si>
    <t>Línea base 2019</t>
  </si>
  <si>
    <t>Línea base 2019*</t>
  </si>
  <si>
    <r>
      <t>*</t>
    </r>
    <r>
      <rPr>
        <u/>
        <sz val="10"/>
        <color rgb="FF000000"/>
        <rFont val="Arial Narrow"/>
      </rPr>
      <t xml:space="preserve"> Criterio a partir de 2019</t>
    </r>
    <r>
      <rPr>
        <sz val="10"/>
        <color rgb="FF000000"/>
        <rFont val="Arial Narrow"/>
      </rPr>
      <t xml:space="preserve">: </t>
    </r>
    <r>
      <rPr>
        <b/>
        <sz val="10"/>
        <color rgb="FF000000"/>
        <rFont val="Arial Narrow"/>
      </rPr>
      <t>Gasto programable</t>
    </r>
    <r>
      <rPr>
        <sz val="10"/>
        <color rgb="FF000000"/>
        <rFont val="Arial Narrow"/>
      </rPr>
      <t>.- es aquél que usa el gobierno para proveer bienes y servicios a la población, así como el gasto en programas sociales y todo aquello necesario para la operación de las instituciones gubernamentales. Para el caso del TSJ, el gasto programable se conforma del capitulo 1000, 2000, 3000, 5000 y 6000. Se considera</t>
    </r>
    <r>
      <rPr>
        <b/>
        <sz val="10"/>
        <color rgb="FF000000"/>
        <rFont val="Arial Narrow"/>
      </rPr>
      <t xml:space="preserve"> no programable</t>
    </r>
    <r>
      <rPr>
        <sz val="10"/>
        <color rgb="FF000000"/>
        <rFont val="Arial Narrow"/>
      </rPr>
      <t xml:space="preserve"> el presupuesto destinado a la obligación de pago a jubilados  (capitulo 4000) y ADEFAS (capitulo 9000)</t>
    </r>
  </si>
  <si>
    <t>2 trim 2018</t>
  </si>
  <si>
    <t>3 trim 2018</t>
  </si>
  <si>
    <t>Avance 2023</t>
  </si>
  <si>
    <t>H. TRIBUNAL SUPERIOR DEL ESTADO DE MORELOS</t>
  </si>
  <si>
    <t>INFORME AL CUARTO TRIMESTRE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</si>
</sst>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%"/>
  </numFmts>
  <fonts count="17">
    <font>
      <sz val="11"/>
      <name val="Calibri"/>
    </font>
    <font>
      <b/>
      <sz val="11"/>
      <color rgb="FF000000"/>
      <name val="Calibri"/>
    </font>
    <font>
      <b/>
      <u/>
      <sz val="11"/>
      <color rgb="FF000000"/>
      <name val="Calibri"/>
    </font>
    <font>
      <sz val="11"/>
      <color rgb="FF000000"/>
      <name val="Calibri"/>
    </font>
    <font>
      <sz val="11"/>
      <color rgb="FF000000"/>
      <name val="Times New Roman"/>
    </font>
    <font>
      <sz val="10"/>
      <color rgb="FF000000"/>
      <name val="Arial Narrow"/>
    </font>
    <font>
      <b/>
      <sz val="10"/>
      <color rgb="FF000000"/>
      <name val="Arial Narrow"/>
    </font>
    <font>
      <sz val="10"/>
      <color rgb="FF000000"/>
      <name val="Calibri"/>
    </font>
    <font>
      <sz val="8"/>
      <color rgb="FF000000"/>
      <name val="Arial Narrow"/>
    </font>
    <font>
      <sz val="11"/>
      <color rgb="FF000000"/>
      <name val="Calibri"/>
    </font>
    <font>
      <sz val="11"/>
      <color rgb="FF000000"/>
      <name val="Arial Narrow"/>
    </font>
    <font>
      <sz val="11"/>
      <color rgb="FFFFFFFF"/>
      <name val="Calibri"/>
    </font>
    <font>
      <sz val="10"/>
      <color rgb="FF333333"/>
      <name val="Calibri"/>
    </font>
    <font>
      <sz val="10"/>
      <color rgb="FF000000"/>
      <name val="Calibri"/>
    </font>
    <font>
      <sz val="11"/>
      <color rgb="FF000000"/>
      <name val="Calibri"/>
    </font>
    <font>
      <u/>
      <sz val="10"/>
      <color rgb="FF000000"/>
      <name val="Arial Narrow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4BC96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14" fillId="0" borderId="0">
      <alignment vertical="top"/>
      <protection locked="0"/>
    </xf>
    <xf numFmtId="9" fontId="14" fillId="0" borderId="0">
      <alignment vertical="top"/>
      <protection locked="0"/>
    </xf>
  </cellStyleXfs>
  <cellXfs count="123">
    <xf numFmtId="0" fontId="0" fillId="0" borderId="0" xfId="0">
      <alignment vertical="center"/>
    </xf>
    <xf numFmtId="0" fontId="4" fillId="0" borderId="0" xfId="0" applyFont="1" applyAlignment="1"/>
    <xf numFmtId="0" fontId="5" fillId="2" borderId="1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0" borderId="6" xfId="0" applyFont="1" applyBorder="1" applyAlignment="1">
      <alignment vertical="center" wrapText="1"/>
    </xf>
    <xf numFmtId="0" fontId="5" fillId="2" borderId="6" xfId="0" applyFont="1" applyFill="1" applyBorder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right" vertical="center"/>
    </xf>
    <xf numFmtId="0" fontId="5" fillId="0" borderId="6" xfId="0" applyFont="1" applyBorder="1">
      <alignment vertical="center"/>
    </xf>
    <xf numFmtId="0" fontId="3" fillId="0" borderId="6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8" fillId="0" borderId="0" xfId="0" applyFont="1" applyAlignment="1"/>
    <xf numFmtId="43" fontId="5" fillId="0" borderId="6" xfId="1" applyFont="1" applyBorder="1" applyAlignment="1" applyProtection="1">
      <alignment horizontal="center" vertical="center" wrapText="1"/>
    </xf>
    <xf numFmtId="9" fontId="5" fillId="0" borderId="6" xfId="2" applyFont="1" applyBorder="1" applyAlignment="1" applyProtection="1">
      <alignment horizontal="center" vertical="center" wrapText="1"/>
    </xf>
    <xf numFmtId="0" fontId="10" fillId="0" borderId="0" xfId="0" applyFont="1" applyAlignment="1"/>
    <xf numFmtId="43" fontId="5" fillId="0" borderId="0" xfId="1" applyFont="1" applyFill="1" applyBorder="1" applyAlignment="1" applyProtection="1">
      <alignment horizontal="center" vertical="center" wrapText="1"/>
    </xf>
    <xf numFmtId="9" fontId="5" fillId="0" borderId="6" xfId="2" applyNumberFormat="1" applyFont="1" applyBorder="1" applyAlignment="1" applyProtection="1">
      <alignment horizontal="center" vertical="center" wrapText="1"/>
    </xf>
    <xf numFmtId="43" fontId="11" fillId="0" borderId="0" xfId="0" applyNumberFormat="1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9" fillId="0" borderId="0" xfId="0" applyFont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0" xfId="0" applyFont="1" applyAlignment="1">
      <alignment horizontal="center"/>
    </xf>
    <xf numFmtId="9" fontId="5" fillId="0" borderId="0" xfId="2" applyFont="1" applyAlignment="1" applyProtection="1"/>
    <xf numFmtId="43" fontId="5" fillId="0" borderId="0" xfId="1" applyFont="1" applyAlignment="1" applyProtection="1"/>
    <xf numFmtId="43" fontId="5" fillId="0" borderId="0" xfId="0" applyNumberFormat="1" applyFont="1" applyAlignment="1"/>
    <xf numFmtId="43" fontId="5" fillId="0" borderId="21" xfId="1" applyFont="1" applyBorder="1" applyAlignment="1" applyProtection="1"/>
    <xf numFmtId="43" fontId="5" fillId="0" borderId="0" xfId="1" applyFont="1" applyBorder="1" applyAlignment="1" applyProtection="1"/>
    <xf numFmtId="9" fontId="5" fillId="0" borderId="22" xfId="2" applyFont="1" applyBorder="1" applyAlignment="1" applyProtection="1"/>
    <xf numFmtId="0" fontId="5" fillId="0" borderId="0" xfId="0" applyFont="1" applyAlignment="1"/>
    <xf numFmtId="0" fontId="5" fillId="0" borderId="22" xfId="0" applyFont="1" applyBorder="1" applyAlignment="1"/>
    <xf numFmtId="0" fontId="5" fillId="0" borderId="23" xfId="0" applyFont="1" applyBorder="1" applyAlignment="1"/>
    <xf numFmtId="0" fontId="5" fillId="0" borderId="24" xfId="0" applyFont="1" applyBorder="1" applyAlignment="1"/>
    <xf numFmtId="0" fontId="5" fillId="0" borderId="25" xfId="0" applyFont="1" applyBorder="1" applyAlignment="1"/>
    <xf numFmtId="0" fontId="9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 applyAlignment="1"/>
    <xf numFmtId="43" fontId="5" fillId="0" borderId="26" xfId="1" applyFont="1" applyBorder="1" applyAlignment="1" applyProtection="1"/>
    <xf numFmtId="9" fontId="9" fillId="0" borderId="0" xfId="2" applyFont="1" applyAlignment="1" applyProtection="1"/>
    <xf numFmtId="10" fontId="9" fillId="0" borderId="0" xfId="2" applyNumberFormat="1" applyFont="1" applyAlignment="1" applyProtection="1"/>
    <xf numFmtId="0" fontId="8" fillId="0" borderId="0" xfId="0" applyFont="1" applyFill="1" applyBorder="1" applyAlignment="1"/>
    <xf numFmtId="43" fontId="5" fillId="0" borderId="0" xfId="1" applyFont="1" applyFill="1" applyBorder="1" applyAlignment="1" applyProtection="1"/>
    <xf numFmtId="164" fontId="5" fillId="0" borderId="6" xfId="2" applyNumberFormat="1" applyFont="1" applyBorder="1" applyAlignment="1" applyProtection="1">
      <alignment horizontal="center" vertical="center" wrapText="1"/>
    </xf>
    <xf numFmtId="164" fontId="9" fillId="0" borderId="0" xfId="2" applyNumberFormat="1" applyFont="1" applyAlignment="1" applyProtection="1"/>
    <xf numFmtId="0" fontId="0" fillId="0" borderId="0" xfId="0" applyAlignment="1"/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2" borderId="7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4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5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2" borderId="2" xfId="0" applyFont="1" applyFill="1" applyBorder="1">
      <alignment vertical="center"/>
    </xf>
    <xf numFmtId="0" fontId="5" fillId="2" borderId="10" xfId="0" applyFont="1" applyFill="1" applyBorder="1">
      <alignment vertical="center"/>
    </xf>
    <xf numFmtId="0" fontId="5" fillId="5" borderId="17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4" fillId="0" borderId="9" xfId="0" applyFont="1" applyBorder="1" applyAlignment="1"/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104775</xdr:rowOff>
    </xdr:from>
    <xdr:to>
      <xdr:col>1</xdr:col>
      <xdr:colOff>678934</xdr:colOff>
      <xdr:row>5</xdr:row>
      <xdr:rowOff>104775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104775"/>
          <a:ext cx="955159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523876</xdr:colOff>
      <xdr:row>0</xdr:row>
      <xdr:rowOff>76200</xdr:rowOff>
    </xdr:from>
    <xdr:to>
      <xdr:col>1</xdr:col>
      <xdr:colOff>879253</xdr:colOff>
      <xdr:row>5</xdr:row>
      <xdr:rowOff>180975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6" y="76200"/>
          <a:ext cx="1060227" cy="1057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57150</xdr:rowOff>
    </xdr:from>
    <xdr:to>
      <xdr:col>1</xdr:col>
      <xdr:colOff>964977</xdr:colOff>
      <xdr:row>5</xdr:row>
      <xdr:rowOff>161925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57150"/>
          <a:ext cx="1060227" cy="10572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19050</xdr:rowOff>
    </xdr:from>
    <xdr:to>
      <xdr:col>1</xdr:col>
      <xdr:colOff>974502</xdr:colOff>
      <xdr:row>5</xdr:row>
      <xdr:rowOff>123825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9050"/>
          <a:ext cx="1060227" cy="10572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76200</xdr:rowOff>
    </xdr:from>
    <xdr:to>
      <xdr:col>1</xdr:col>
      <xdr:colOff>914400</xdr:colOff>
      <xdr:row>4</xdr:row>
      <xdr:rowOff>159565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76200"/>
          <a:ext cx="847725" cy="8453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1066800</xdr:colOff>
      <xdr:row>0</xdr:row>
      <xdr:rowOff>66675</xdr:rowOff>
    </xdr:from>
    <xdr:to>
      <xdr:col>1</xdr:col>
      <xdr:colOff>847725</xdr:colOff>
      <xdr:row>4</xdr:row>
      <xdr:rowOff>150040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66675"/>
          <a:ext cx="847725" cy="845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5"/>
  <sheetViews>
    <sheetView topLeftCell="A28" workbookViewId="0">
      <selection activeCell="A35" sqref="A35:XFD35"/>
    </sheetView>
  </sheetViews>
  <sheetFormatPr baseColWidth="10" defaultColWidth="10" defaultRowHeight="15"/>
  <cols>
    <col min="2" max="2" width="14.42578125" bestFit="1" customWidth="1"/>
  </cols>
  <sheetData>
    <row r="1" spans="1:7">
      <c r="A1" s="72"/>
      <c r="B1" s="72"/>
      <c r="C1" s="72"/>
      <c r="D1" s="72"/>
      <c r="E1" s="72"/>
      <c r="F1" s="72"/>
      <c r="G1" s="72"/>
    </row>
    <row r="2" spans="1:7">
      <c r="A2" s="72"/>
      <c r="B2" s="72"/>
      <c r="C2" s="73" t="s">
        <v>117</v>
      </c>
      <c r="D2" s="73"/>
      <c r="E2" s="73"/>
      <c r="F2" s="73"/>
      <c r="G2" s="73"/>
    </row>
    <row r="3" spans="1:7">
      <c r="A3" s="72"/>
      <c r="B3" s="72"/>
      <c r="C3" s="73" t="s">
        <v>118</v>
      </c>
      <c r="D3" s="73"/>
      <c r="E3" s="73"/>
      <c r="F3" s="73"/>
      <c r="G3" s="73"/>
    </row>
    <row r="4" spans="1:7">
      <c r="B4" s="74"/>
      <c r="C4" s="74"/>
      <c r="D4" s="74"/>
      <c r="E4" s="74"/>
      <c r="F4" s="74"/>
      <c r="G4" s="74"/>
    </row>
    <row r="5" spans="1:7">
      <c r="B5" s="75" t="s">
        <v>0</v>
      </c>
      <c r="C5" s="75"/>
      <c r="D5" s="75"/>
      <c r="E5" s="75"/>
      <c r="F5" s="75"/>
      <c r="G5" s="75"/>
    </row>
    <row r="6" spans="1:7">
      <c r="B6" s="89" t="s">
        <v>1</v>
      </c>
      <c r="C6" s="89"/>
      <c r="D6" s="89"/>
      <c r="E6" s="89"/>
      <c r="F6" s="89"/>
      <c r="G6" s="89"/>
    </row>
    <row r="7" spans="1:7">
      <c r="B7" s="1"/>
      <c r="C7" s="1"/>
      <c r="D7" s="1"/>
      <c r="E7" s="1"/>
      <c r="F7" s="1"/>
      <c r="G7" s="1"/>
    </row>
    <row r="8" spans="1:7">
      <c r="B8" s="2" t="s">
        <v>2</v>
      </c>
      <c r="C8" s="90" t="s">
        <v>45</v>
      </c>
      <c r="D8" s="91"/>
      <c r="E8" s="91"/>
      <c r="F8" s="91"/>
      <c r="G8" s="92"/>
    </row>
    <row r="9" spans="1:7">
      <c r="B9" s="3" t="s">
        <v>3</v>
      </c>
      <c r="C9" s="4" t="s">
        <v>4</v>
      </c>
      <c r="D9" s="5" t="s">
        <v>5</v>
      </c>
      <c r="E9" s="84" t="s">
        <v>46</v>
      </c>
      <c r="F9" s="85"/>
      <c r="G9" s="86"/>
    </row>
    <row r="10" spans="1:7" ht="25.5" customHeight="1">
      <c r="B10" s="3" t="s">
        <v>6</v>
      </c>
      <c r="C10" s="84" t="s">
        <v>47</v>
      </c>
      <c r="D10" s="85"/>
      <c r="E10" s="85"/>
      <c r="F10" s="85"/>
      <c r="G10" s="86"/>
    </row>
    <row r="11" spans="1:7">
      <c r="B11" s="3" t="s">
        <v>7</v>
      </c>
      <c r="C11" s="6" t="s">
        <v>8</v>
      </c>
      <c r="D11" s="5" t="s">
        <v>9</v>
      </c>
      <c r="E11" s="7" t="s">
        <v>10</v>
      </c>
      <c r="F11" s="5" t="s">
        <v>11</v>
      </c>
      <c r="G11" s="7" t="s">
        <v>12</v>
      </c>
    </row>
    <row r="12" spans="1:7">
      <c r="B12" s="3" t="s">
        <v>13</v>
      </c>
      <c r="C12" s="84" t="s">
        <v>99</v>
      </c>
      <c r="D12" s="85"/>
      <c r="E12" s="85"/>
      <c r="F12" s="85"/>
      <c r="G12" s="86"/>
    </row>
    <row r="13" spans="1:7">
      <c r="B13" s="76" t="s">
        <v>14</v>
      </c>
      <c r="C13" s="8" t="s">
        <v>15</v>
      </c>
      <c r="D13" s="8" t="s">
        <v>16</v>
      </c>
      <c r="E13" s="8" t="s">
        <v>17</v>
      </c>
      <c r="F13" s="8" t="s">
        <v>18</v>
      </c>
      <c r="G13" s="8" t="s">
        <v>19</v>
      </c>
    </row>
    <row r="14" spans="1:7">
      <c r="B14" s="77"/>
      <c r="C14" s="7">
        <v>20</v>
      </c>
      <c r="D14" s="7">
        <v>40</v>
      </c>
      <c r="E14" s="7">
        <v>60</v>
      </c>
      <c r="F14" s="7">
        <v>100</v>
      </c>
      <c r="G14" s="7">
        <v>100</v>
      </c>
    </row>
    <row r="15" spans="1:7">
      <c r="B15" s="3" t="s">
        <v>111</v>
      </c>
      <c r="C15" s="6">
        <v>20</v>
      </c>
      <c r="D15" s="7">
        <v>40</v>
      </c>
      <c r="E15" s="7">
        <v>60</v>
      </c>
      <c r="F15" s="7">
        <v>100</v>
      </c>
      <c r="G15" s="7">
        <v>100</v>
      </c>
    </row>
    <row r="16" spans="1:7">
      <c r="B16" s="3" t="s">
        <v>105</v>
      </c>
      <c r="C16" s="6">
        <v>20</v>
      </c>
      <c r="D16" s="7">
        <v>40</v>
      </c>
      <c r="E16" s="7">
        <v>60</v>
      </c>
      <c r="F16" s="7">
        <v>100</v>
      </c>
      <c r="G16" s="7">
        <v>100</v>
      </c>
    </row>
    <row r="17" spans="2:7">
      <c r="B17" s="3" t="s">
        <v>104</v>
      </c>
      <c r="C17" s="6">
        <v>20</v>
      </c>
      <c r="D17" s="7">
        <v>40</v>
      </c>
      <c r="E17" s="7">
        <v>60</v>
      </c>
      <c r="F17" s="7">
        <v>100</v>
      </c>
      <c r="G17" s="7">
        <v>100</v>
      </c>
    </row>
    <row r="18" spans="2:7">
      <c r="B18" s="3" t="s">
        <v>20</v>
      </c>
      <c r="C18" s="6">
        <v>20</v>
      </c>
      <c r="D18" s="7">
        <v>40</v>
      </c>
      <c r="E18" s="7">
        <v>60</v>
      </c>
      <c r="F18" s="7">
        <v>100</v>
      </c>
      <c r="G18" s="7">
        <v>100</v>
      </c>
    </row>
    <row r="19" spans="2:7">
      <c r="B19" s="3" t="s">
        <v>21</v>
      </c>
      <c r="C19" s="6">
        <v>20</v>
      </c>
      <c r="D19" s="7">
        <v>40</v>
      </c>
      <c r="E19" s="7">
        <v>60</v>
      </c>
      <c r="F19" s="7">
        <v>100</v>
      </c>
      <c r="G19" s="7">
        <v>100</v>
      </c>
    </row>
    <row r="20" spans="2:7" ht="25.5">
      <c r="B20" s="9" t="s">
        <v>22</v>
      </c>
      <c r="C20" s="6" t="s">
        <v>23</v>
      </c>
      <c r="D20" s="10" t="s">
        <v>24</v>
      </c>
      <c r="E20" s="6" t="s">
        <v>25</v>
      </c>
      <c r="F20" s="10" t="s">
        <v>26</v>
      </c>
      <c r="G20" s="6" t="s">
        <v>27</v>
      </c>
    </row>
    <row r="21" spans="2:7">
      <c r="B21" s="9" t="s">
        <v>28</v>
      </c>
      <c r="C21" s="78" t="s">
        <v>29</v>
      </c>
      <c r="D21" s="79"/>
      <c r="E21" s="79"/>
      <c r="F21" s="79"/>
      <c r="G21" s="80"/>
    </row>
    <row r="22" spans="2:7" ht="25.5">
      <c r="B22" s="9" t="s">
        <v>30</v>
      </c>
      <c r="C22" s="84" t="s">
        <v>48</v>
      </c>
      <c r="D22" s="85"/>
      <c r="E22" s="85"/>
      <c r="F22" s="85"/>
      <c r="G22" s="86"/>
    </row>
    <row r="23" spans="2:7" ht="38.25">
      <c r="B23" s="9" t="s">
        <v>31</v>
      </c>
      <c r="C23" s="11" t="s">
        <v>49</v>
      </c>
      <c r="D23" s="10" t="s">
        <v>24</v>
      </c>
      <c r="E23" s="6" t="s">
        <v>50</v>
      </c>
      <c r="F23" s="10" t="s">
        <v>32</v>
      </c>
      <c r="G23" s="6" t="s">
        <v>51</v>
      </c>
    </row>
    <row r="24" spans="2:7" ht="38.25">
      <c r="B24" s="9" t="s">
        <v>33</v>
      </c>
      <c r="C24" s="11" t="s">
        <v>52</v>
      </c>
      <c r="D24" s="10" t="s">
        <v>24</v>
      </c>
      <c r="E24" s="6" t="s">
        <v>50</v>
      </c>
      <c r="F24" s="10" t="s">
        <v>32</v>
      </c>
      <c r="G24" s="6" t="s">
        <v>51</v>
      </c>
    </row>
    <row r="25" spans="2:7">
      <c r="B25" s="81" t="s">
        <v>34</v>
      </c>
      <c r="C25" s="82"/>
      <c r="D25" s="82"/>
      <c r="E25" s="82"/>
      <c r="F25" s="82"/>
      <c r="G25" s="83"/>
    </row>
    <row r="26" spans="2:7">
      <c r="B26" s="9" t="s">
        <v>35</v>
      </c>
      <c r="C26" s="7">
        <f>+-10%</f>
        <v>-0.1</v>
      </c>
      <c r="D26" s="10" t="s">
        <v>36</v>
      </c>
      <c r="E26" s="7">
        <f>+-20%</f>
        <v>-0.2</v>
      </c>
      <c r="F26" s="10" t="s">
        <v>37</v>
      </c>
      <c r="G26" s="7" t="s">
        <v>38</v>
      </c>
    </row>
    <row r="27" spans="2:7">
      <c r="B27" s="81" t="s">
        <v>39</v>
      </c>
      <c r="C27" s="82"/>
      <c r="D27" s="82"/>
      <c r="E27" s="82"/>
      <c r="F27" s="82"/>
      <c r="G27" s="83"/>
    </row>
    <row r="28" spans="2:7">
      <c r="B28" s="9" t="s">
        <v>40</v>
      </c>
      <c r="C28" s="84" t="s">
        <v>53</v>
      </c>
      <c r="D28" s="85"/>
      <c r="E28" s="85"/>
      <c r="F28" s="85"/>
      <c r="G28" s="86"/>
    </row>
    <row r="29" spans="2:7" ht="25.5">
      <c r="B29" s="9" t="s">
        <v>41</v>
      </c>
      <c r="C29" s="12">
        <v>44804</v>
      </c>
      <c r="D29" s="10" t="s">
        <v>42</v>
      </c>
      <c r="E29" s="84" t="s">
        <v>54</v>
      </c>
      <c r="F29" s="85"/>
      <c r="G29" s="86"/>
    </row>
    <row r="30" spans="2:7" ht="25.5">
      <c r="B30" s="9" t="s">
        <v>43</v>
      </c>
      <c r="C30" s="12">
        <v>45208</v>
      </c>
      <c r="D30" s="10" t="s">
        <v>42</v>
      </c>
      <c r="E30" s="84" t="s">
        <v>54</v>
      </c>
      <c r="F30" s="85"/>
      <c r="G30" s="86"/>
    </row>
    <row r="31" spans="2:7">
      <c r="B31" s="81" t="s">
        <v>116</v>
      </c>
      <c r="C31" s="82"/>
      <c r="D31" s="82"/>
      <c r="E31" s="82"/>
      <c r="F31" s="82"/>
      <c r="G31" s="83"/>
    </row>
    <row r="32" spans="2:7">
      <c r="B32" s="87" t="s">
        <v>44</v>
      </c>
      <c r="C32" s="8" t="s">
        <v>15</v>
      </c>
      <c r="D32" s="8" t="s">
        <v>16</v>
      </c>
      <c r="E32" s="8" t="s">
        <v>17</v>
      </c>
      <c r="F32" s="8" t="s">
        <v>18</v>
      </c>
      <c r="G32" s="8" t="s">
        <v>19</v>
      </c>
    </row>
    <row r="33" spans="2:7">
      <c r="B33" s="88"/>
      <c r="C33" s="4">
        <v>20</v>
      </c>
      <c r="D33" s="13">
        <v>40</v>
      </c>
      <c r="E33" s="13">
        <v>60</v>
      </c>
      <c r="F33" s="13">
        <v>80</v>
      </c>
      <c r="G33" s="14"/>
    </row>
    <row r="35" spans="2:7" hidden="1">
      <c r="C35" s="12">
        <v>45028</v>
      </c>
      <c r="D35" s="12">
        <v>45117</v>
      </c>
      <c r="E35" s="12">
        <v>45208</v>
      </c>
      <c r="F35" s="12">
        <v>45301</v>
      </c>
      <c r="G35" s="12"/>
    </row>
  </sheetData>
  <mergeCells count="19">
    <mergeCell ref="B32:B33"/>
    <mergeCell ref="C22:G22"/>
    <mergeCell ref="B6:G6"/>
    <mergeCell ref="C8:G8"/>
    <mergeCell ref="E9:G9"/>
    <mergeCell ref="C10:G10"/>
    <mergeCell ref="C12:G12"/>
    <mergeCell ref="C21:G21"/>
    <mergeCell ref="B31:G31"/>
    <mergeCell ref="B27:G27"/>
    <mergeCell ref="B25:G25"/>
    <mergeCell ref="E29:G29"/>
    <mergeCell ref="E30:G30"/>
    <mergeCell ref="C28:G28"/>
    <mergeCell ref="C2:G2"/>
    <mergeCell ref="C3:G3"/>
    <mergeCell ref="B4:G4"/>
    <mergeCell ref="B5:G5"/>
    <mergeCell ref="B13:B1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57"/>
  <sheetViews>
    <sheetView topLeftCell="A28" workbookViewId="0">
      <selection activeCell="D66" sqref="D66"/>
    </sheetView>
  </sheetViews>
  <sheetFormatPr baseColWidth="10" defaultColWidth="10" defaultRowHeight="15"/>
  <cols>
    <col min="1" max="1" width="10.5703125" customWidth="1"/>
    <col min="2" max="2" width="15.140625" bestFit="1" customWidth="1"/>
    <col min="4" max="4" width="12.5703125" bestFit="1" customWidth="1"/>
    <col min="6" max="6" width="12.5703125" bestFit="1" customWidth="1"/>
    <col min="8" max="8" width="15.140625" bestFit="1" customWidth="1"/>
    <col min="10" max="10" width="12.5703125" bestFit="1" customWidth="1"/>
    <col min="12" max="12" width="12.5703125" bestFit="1" customWidth="1"/>
    <col min="14" max="14" width="12.5703125" bestFit="1" customWidth="1"/>
  </cols>
  <sheetData>
    <row r="1" spans="1:7">
      <c r="A1" s="72"/>
      <c r="B1" s="72"/>
      <c r="C1" s="72"/>
      <c r="D1" s="72"/>
      <c r="E1" s="72"/>
      <c r="F1" s="72"/>
      <c r="G1" s="72"/>
    </row>
    <row r="2" spans="1:7">
      <c r="A2" s="72"/>
      <c r="B2" s="72"/>
      <c r="C2" s="73" t="s">
        <v>117</v>
      </c>
      <c r="D2" s="73"/>
      <c r="E2" s="73"/>
      <c r="F2" s="73"/>
      <c r="G2" s="73"/>
    </row>
    <row r="3" spans="1:7">
      <c r="A3" s="72"/>
      <c r="B3" s="72"/>
      <c r="C3" s="73" t="s">
        <v>118</v>
      </c>
      <c r="D3" s="73"/>
      <c r="E3" s="73"/>
      <c r="F3" s="73"/>
      <c r="G3" s="73"/>
    </row>
    <row r="4" spans="1:7">
      <c r="B4" s="74"/>
      <c r="C4" s="74"/>
      <c r="D4" s="74"/>
      <c r="E4" s="74"/>
      <c r="F4" s="74"/>
      <c r="G4" s="74"/>
    </row>
    <row r="5" spans="1:7">
      <c r="B5" s="74"/>
      <c r="C5" s="74"/>
      <c r="D5" s="74"/>
      <c r="E5" s="74"/>
      <c r="F5" s="74"/>
      <c r="G5" s="74"/>
    </row>
    <row r="6" spans="1:7">
      <c r="B6" s="75" t="s">
        <v>0</v>
      </c>
      <c r="C6" s="75"/>
      <c r="D6" s="75"/>
      <c r="E6" s="75"/>
      <c r="F6" s="75"/>
      <c r="G6" s="75"/>
    </row>
    <row r="7" spans="1:7">
      <c r="B7" s="89" t="s">
        <v>1</v>
      </c>
      <c r="C7" s="89"/>
      <c r="D7" s="89"/>
      <c r="E7" s="89"/>
      <c r="F7" s="89"/>
      <c r="G7" s="89"/>
    </row>
    <row r="8" spans="1:7">
      <c r="B8" s="1"/>
      <c r="C8" s="1"/>
      <c r="D8" s="1"/>
      <c r="E8" s="1"/>
      <c r="F8" s="1"/>
      <c r="G8" s="1"/>
    </row>
    <row r="9" spans="1:7">
      <c r="B9" s="2" t="s">
        <v>2</v>
      </c>
      <c r="C9" s="90" t="s">
        <v>55</v>
      </c>
      <c r="D9" s="91"/>
      <c r="E9" s="91"/>
      <c r="F9" s="91"/>
      <c r="G9" s="92"/>
    </row>
    <row r="10" spans="1:7" ht="25.5" customHeight="1">
      <c r="B10" s="3" t="s">
        <v>3</v>
      </c>
      <c r="C10" s="4" t="s">
        <v>4</v>
      </c>
      <c r="D10" s="5" t="s">
        <v>5</v>
      </c>
      <c r="E10" s="84" t="s">
        <v>56</v>
      </c>
      <c r="F10" s="85"/>
      <c r="G10" s="86"/>
    </row>
    <row r="11" spans="1:7">
      <c r="B11" s="3" t="s">
        <v>6</v>
      </c>
      <c r="C11" s="84" t="s">
        <v>57</v>
      </c>
      <c r="D11" s="85"/>
      <c r="E11" s="85"/>
      <c r="F11" s="85"/>
      <c r="G11" s="86"/>
    </row>
    <row r="12" spans="1:7">
      <c r="B12" s="3" t="s">
        <v>7</v>
      </c>
      <c r="C12" s="6" t="s">
        <v>8</v>
      </c>
      <c r="D12" s="5" t="s">
        <v>9</v>
      </c>
      <c r="E12" s="7" t="s">
        <v>10</v>
      </c>
      <c r="F12" s="5" t="s">
        <v>11</v>
      </c>
      <c r="G12" s="7" t="s">
        <v>12</v>
      </c>
    </row>
    <row r="13" spans="1:7">
      <c r="B13" s="3" t="s">
        <v>13</v>
      </c>
      <c r="C13" s="84" t="s">
        <v>58</v>
      </c>
      <c r="D13" s="85"/>
      <c r="E13" s="85"/>
      <c r="F13" s="85"/>
      <c r="G13" s="86"/>
    </row>
    <row r="14" spans="1:7">
      <c r="B14" s="76" t="s">
        <v>14</v>
      </c>
      <c r="C14" s="8" t="s">
        <v>15</v>
      </c>
      <c r="D14" s="8" t="s">
        <v>16</v>
      </c>
      <c r="E14" s="8" t="s">
        <v>17</v>
      </c>
      <c r="F14" s="8" t="s">
        <v>18</v>
      </c>
      <c r="G14" s="8" t="s">
        <v>19</v>
      </c>
    </row>
    <row r="15" spans="1:7">
      <c r="B15" s="77"/>
      <c r="C15" s="7">
        <v>25</v>
      </c>
      <c r="D15" s="7">
        <v>50</v>
      </c>
      <c r="E15" s="7">
        <v>75</v>
      </c>
      <c r="F15" s="7">
        <v>100</v>
      </c>
      <c r="G15" s="7">
        <v>100</v>
      </c>
    </row>
    <row r="16" spans="1:7">
      <c r="B16" s="3" t="s">
        <v>111</v>
      </c>
      <c r="C16" s="7">
        <v>27</v>
      </c>
      <c r="D16" s="7">
        <v>63</v>
      </c>
      <c r="E16" s="7">
        <v>95</v>
      </c>
      <c r="F16" s="7">
        <v>101</v>
      </c>
      <c r="G16" s="7">
        <v>101</v>
      </c>
    </row>
    <row r="17" spans="2:7">
      <c r="B17" s="3" t="s">
        <v>105</v>
      </c>
      <c r="C17" s="6">
        <v>27</v>
      </c>
      <c r="D17" s="7">
        <v>51</v>
      </c>
      <c r="E17" s="7">
        <v>75</v>
      </c>
      <c r="F17" s="7">
        <v>95</v>
      </c>
      <c r="G17" s="7">
        <v>95</v>
      </c>
    </row>
    <row r="18" spans="2:7">
      <c r="B18" s="3" t="s">
        <v>104</v>
      </c>
      <c r="C18" s="6">
        <v>24</v>
      </c>
      <c r="D18" s="7">
        <v>48</v>
      </c>
      <c r="E18" s="7">
        <v>72</v>
      </c>
      <c r="F18" s="7">
        <v>100</v>
      </c>
      <c r="G18" s="7">
        <v>100</v>
      </c>
    </row>
    <row r="19" spans="2:7">
      <c r="B19" s="3" t="s">
        <v>20</v>
      </c>
      <c r="C19" s="6">
        <v>24</v>
      </c>
      <c r="D19" s="7">
        <v>51</v>
      </c>
      <c r="E19" s="7">
        <v>75</v>
      </c>
      <c r="F19" s="7">
        <v>100</v>
      </c>
      <c r="G19" s="7">
        <v>100</v>
      </c>
    </row>
    <row r="20" spans="2:7">
      <c r="B20" s="3" t="s">
        <v>21</v>
      </c>
      <c r="C20" s="6">
        <v>24</v>
      </c>
      <c r="D20" s="7">
        <v>48</v>
      </c>
      <c r="E20" s="7">
        <v>73</v>
      </c>
      <c r="F20" s="7">
        <v>100</v>
      </c>
      <c r="G20" s="7">
        <v>100</v>
      </c>
    </row>
    <row r="21" spans="2:7" ht="25.5">
      <c r="B21" s="9" t="s">
        <v>22</v>
      </c>
      <c r="C21" s="6" t="s">
        <v>23</v>
      </c>
      <c r="D21" s="10" t="s">
        <v>24</v>
      </c>
      <c r="E21" s="6" t="s">
        <v>25</v>
      </c>
      <c r="F21" s="10" t="s">
        <v>26</v>
      </c>
      <c r="G21" s="6" t="s">
        <v>27</v>
      </c>
    </row>
    <row r="22" spans="2:7">
      <c r="B22" s="9" t="s">
        <v>28</v>
      </c>
      <c r="C22" s="78" t="s">
        <v>29</v>
      </c>
      <c r="D22" s="79"/>
      <c r="E22" s="79"/>
      <c r="F22" s="79"/>
      <c r="G22" s="80"/>
    </row>
    <row r="23" spans="2:7" ht="25.5">
      <c r="B23" s="9" t="s">
        <v>30</v>
      </c>
      <c r="C23" s="84" t="s">
        <v>59</v>
      </c>
      <c r="D23" s="85"/>
      <c r="E23" s="85"/>
      <c r="F23" s="85"/>
      <c r="G23" s="86"/>
    </row>
    <row r="24" spans="2:7" ht="38.25">
      <c r="B24" s="9" t="s">
        <v>31</v>
      </c>
      <c r="C24" s="11" t="s">
        <v>60</v>
      </c>
      <c r="D24" s="10" t="s">
        <v>24</v>
      </c>
      <c r="E24" s="6" t="s">
        <v>61</v>
      </c>
      <c r="F24" s="10" t="s">
        <v>32</v>
      </c>
      <c r="G24" s="6" t="s">
        <v>51</v>
      </c>
    </row>
    <row r="25" spans="2:7" ht="38.25">
      <c r="B25" s="9" t="s">
        <v>33</v>
      </c>
      <c r="C25" s="11" t="s">
        <v>62</v>
      </c>
      <c r="D25" s="10" t="s">
        <v>24</v>
      </c>
      <c r="E25" s="6" t="s">
        <v>61</v>
      </c>
      <c r="F25" s="10" t="s">
        <v>32</v>
      </c>
      <c r="G25" s="6" t="s">
        <v>51</v>
      </c>
    </row>
    <row r="26" spans="2:7">
      <c r="B26" s="81" t="s">
        <v>34</v>
      </c>
      <c r="C26" s="82"/>
      <c r="D26" s="82"/>
      <c r="E26" s="82"/>
      <c r="F26" s="82"/>
      <c r="G26" s="83"/>
    </row>
    <row r="27" spans="2:7">
      <c r="B27" s="9" t="s">
        <v>35</v>
      </c>
      <c r="C27" s="7">
        <f>+-10%</f>
        <v>-0.1</v>
      </c>
      <c r="D27" s="10" t="s">
        <v>36</v>
      </c>
      <c r="E27" s="7">
        <f>+-20%</f>
        <v>-0.2</v>
      </c>
      <c r="F27" s="10" t="s">
        <v>37</v>
      </c>
      <c r="G27" s="7" t="s">
        <v>38</v>
      </c>
    </row>
    <row r="28" spans="2:7">
      <c r="B28" s="81" t="s">
        <v>39</v>
      </c>
      <c r="C28" s="82"/>
      <c r="D28" s="82"/>
      <c r="E28" s="82"/>
      <c r="F28" s="82"/>
      <c r="G28" s="83"/>
    </row>
    <row r="29" spans="2:7">
      <c r="B29" s="9" t="s">
        <v>40</v>
      </c>
      <c r="C29" s="84" t="s">
        <v>53</v>
      </c>
      <c r="D29" s="85"/>
      <c r="E29" s="85"/>
      <c r="F29" s="85"/>
      <c r="G29" s="86"/>
    </row>
    <row r="30" spans="2:7" ht="25.5">
      <c r="B30" s="9" t="s">
        <v>41</v>
      </c>
      <c r="C30" s="12">
        <v>44804</v>
      </c>
      <c r="D30" s="10" t="s">
        <v>42</v>
      </c>
      <c r="E30" s="84" t="s">
        <v>54</v>
      </c>
      <c r="F30" s="85"/>
      <c r="G30" s="86"/>
    </row>
    <row r="31" spans="2:7" ht="25.5">
      <c r="B31" s="9" t="s">
        <v>43</v>
      </c>
      <c r="C31" s="12">
        <v>45208</v>
      </c>
      <c r="D31" s="10" t="s">
        <v>42</v>
      </c>
      <c r="E31" s="84" t="s">
        <v>54</v>
      </c>
      <c r="F31" s="85"/>
      <c r="G31" s="86"/>
    </row>
    <row r="32" spans="2:7">
      <c r="B32" s="81" t="s">
        <v>116</v>
      </c>
      <c r="C32" s="82"/>
      <c r="D32" s="82"/>
      <c r="E32" s="82"/>
      <c r="F32" s="82"/>
      <c r="G32" s="83"/>
    </row>
    <row r="33" spans="1:15">
      <c r="B33" s="87" t="s">
        <v>44</v>
      </c>
      <c r="C33" s="8" t="s">
        <v>15</v>
      </c>
      <c r="D33" s="8" t="s">
        <v>16</v>
      </c>
      <c r="E33" s="8" t="s">
        <v>17</v>
      </c>
      <c r="F33" s="8" t="s">
        <v>18</v>
      </c>
      <c r="G33" s="8" t="s">
        <v>19</v>
      </c>
    </row>
    <row r="34" spans="1:15">
      <c r="B34" s="88"/>
      <c r="C34" s="7">
        <v>24</v>
      </c>
      <c r="D34" s="13">
        <v>47</v>
      </c>
      <c r="E34" s="13">
        <v>65</v>
      </c>
      <c r="F34" s="13">
        <v>95</v>
      </c>
      <c r="G34" s="13">
        <v>95</v>
      </c>
    </row>
    <row r="35" spans="1:15">
      <c r="B35" s="15"/>
      <c r="C35" s="15"/>
      <c r="D35" s="16"/>
      <c r="E35" s="16"/>
      <c r="F35" s="16"/>
      <c r="G35" s="17"/>
    </row>
    <row r="36" spans="1:15" hidden="1">
      <c r="A36" s="8" t="s">
        <v>15</v>
      </c>
      <c r="B36" s="93">
        <v>2017</v>
      </c>
      <c r="C36" s="93"/>
      <c r="D36" s="93">
        <v>2018</v>
      </c>
      <c r="E36" s="93"/>
      <c r="F36" s="93">
        <v>2019</v>
      </c>
      <c r="G36" s="93"/>
      <c r="H36" s="93">
        <v>2020</v>
      </c>
      <c r="I36" s="93"/>
      <c r="J36" s="93">
        <v>2021</v>
      </c>
      <c r="K36" s="93"/>
      <c r="L36" s="93">
        <v>2022</v>
      </c>
      <c r="M36" s="93"/>
      <c r="N36" s="93">
        <v>2023</v>
      </c>
      <c r="O36" s="93"/>
    </row>
    <row r="37" spans="1:15" hidden="1">
      <c r="A37" s="18" t="s">
        <v>87</v>
      </c>
      <c r="B37" s="19">
        <v>135465228.31</v>
      </c>
      <c r="C37" s="20">
        <f>+B37/B38</f>
        <v>0.23881539314922906</v>
      </c>
      <c r="D37" s="19">
        <v>158131436.38</v>
      </c>
      <c r="E37" s="20">
        <f>+D37/D38</f>
        <v>0.26625581528702841</v>
      </c>
      <c r="F37" s="19">
        <v>156325935.71000001</v>
      </c>
      <c r="G37" s="20">
        <f>+F37/F38</f>
        <v>0.26563114460674825</v>
      </c>
      <c r="H37" s="19">
        <v>169217061.90000001</v>
      </c>
      <c r="I37" s="20">
        <f>+H37/H38</f>
        <v>0.32184246016224932</v>
      </c>
      <c r="J37" s="19">
        <v>201883072.97</v>
      </c>
      <c r="K37" s="20">
        <f>+J37/J38</f>
        <v>0.36353467847527388</v>
      </c>
      <c r="L37" s="19">
        <v>223520372.81</v>
      </c>
      <c r="M37" s="20">
        <f>+L37/L38</f>
        <v>0.39403813209970801</v>
      </c>
      <c r="N37" s="19">
        <v>202867864.22</v>
      </c>
      <c r="O37" s="20">
        <f>+N37/N38</f>
        <v>0.23638560464788538</v>
      </c>
    </row>
    <row r="38" spans="1:15" ht="16.5" hidden="1">
      <c r="A38" s="18" t="s">
        <v>88</v>
      </c>
      <c r="B38" s="19">
        <v>567238261</v>
      </c>
      <c r="C38" s="21"/>
      <c r="D38" s="19">
        <v>593907916</v>
      </c>
      <c r="E38" s="21"/>
      <c r="F38" s="19">
        <v>588507556</v>
      </c>
      <c r="G38" s="21"/>
      <c r="H38" s="19">
        <v>525776063.89999998</v>
      </c>
      <c r="I38" s="21"/>
      <c r="J38" s="19">
        <v>555333740.97000003</v>
      </c>
      <c r="K38" s="21"/>
      <c r="L38" s="19">
        <v>567255690.75999999</v>
      </c>
      <c r="M38" s="21"/>
      <c r="N38" s="19">
        <v>858207353.71000004</v>
      </c>
      <c r="O38" s="21"/>
    </row>
    <row r="39" spans="1:15" hidden="1">
      <c r="A39" s="8" t="s">
        <v>16</v>
      </c>
    </row>
    <row r="40" spans="1:15" hidden="1">
      <c r="A40" s="18" t="s">
        <v>87</v>
      </c>
      <c r="B40" s="19">
        <v>272234000.02999997</v>
      </c>
      <c r="C40" s="20">
        <f>+B40/B41</f>
        <v>0.47992883898570443</v>
      </c>
      <c r="D40" s="19">
        <v>312060103.92000002</v>
      </c>
      <c r="E40" s="20">
        <f>+D40/D41</f>
        <v>0.50701706709549854</v>
      </c>
      <c r="F40" s="19">
        <v>324323184.64999998</v>
      </c>
      <c r="G40" s="20">
        <f>+F40/F41</f>
        <v>0.62628359097335229</v>
      </c>
      <c r="H40" s="19">
        <v>336789757.81999999</v>
      </c>
      <c r="I40" s="20">
        <f>+H40/H41</f>
        <v>0.63849575504559264</v>
      </c>
      <c r="J40" s="19">
        <v>389951757.5</v>
      </c>
      <c r="K40" s="20">
        <f>+J40/J41</f>
        <v>0.65765638344598143</v>
      </c>
      <c r="L40" s="19">
        <v>445565779.45999998</v>
      </c>
      <c r="M40" s="20">
        <f>+L40/L41</f>
        <v>0.71408835963007977</v>
      </c>
      <c r="N40" s="19">
        <v>406992183.83999997</v>
      </c>
      <c r="O40" s="20">
        <f>+N40/N41</f>
        <v>0.47336030542652435</v>
      </c>
    </row>
    <row r="41" spans="1:15" ht="16.5" hidden="1">
      <c r="A41" s="18" t="s">
        <v>88</v>
      </c>
      <c r="B41" s="19">
        <v>567238261</v>
      </c>
      <c r="C41" s="21"/>
      <c r="D41" s="19">
        <v>615482444.62</v>
      </c>
      <c r="E41" s="21"/>
      <c r="F41" s="19">
        <v>517853556</v>
      </c>
      <c r="G41" s="21"/>
      <c r="H41" s="19">
        <v>527473761.81999999</v>
      </c>
      <c r="I41" s="21"/>
      <c r="J41" s="19">
        <v>592941492.41999996</v>
      </c>
      <c r="K41" s="21"/>
      <c r="L41" s="19">
        <v>623964490.46000004</v>
      </c>
      <c r="M41" s="21"/>
      <c r="N41" s="19">
        <v>859793648.03999996</v>
      </c>
      <c r="O41" s="21"/>
    </row>
    <row r="42" spans="1:15" hidden="1">
      <c r="A42" s="8" t="s">
        <v>17</v>
      </c>
    </row>
    <row r="43" spans="1:15" hidden="1">
      <c r="A43" s="18" t="s">
        <v>87</v>
      </c>
      <c r="B43" s="19">
        <v>412246375.97000003</v>
      </c>
      <c r="C43" s="20">
        <f>+B43/B44</f>
        <v>0.7227697588005908</v>
      </c>
      <c r="D43" s="19">
        <v>462519134</v>
      </c>
      <c r="E43" s="20">
        <f>+D43/D44</f>
        <v>0.75147412902338773</v>
      </c>
      <c r="F43" s="19">
        <v>492184344.13999999</v>
      </c>
      <c r="G43" s="20">
        <f>+F43/F44</f>
        <v>0.94551652922312279</v>
      </c>
      <c r="H43" s="19">
        <v>511399262.44999999</v>
      </c>
      <c r="I43" s="20">
        <f>+H43/H44</f>
        <v>0.934560553913522</v>
      </c>
      <c r="J43" s="22">
        <v>590797098.74000001</v>
      </c>
      <c r="K43" s="20">
        <f>+J43/J44</f>
        <v>0.97612436972327543</v>
      </c>
      <c r="L43" s="22">
        <v>675766867.47000003</v>
      </c>
      <c r="M43" s="20">
        <f>+L43/L44</f>
        <v>0.96842365633638694</v>
      </c>
      <c r="N43" s="19">
        <v>611817643.24000001</v>
      </c>
      <c r="O43" s="20">
        <f>+N43/N44</f>
        <v>0.64951925137103228</v>
      </c>
    </row>
    <row r="44" spans="1:15" ht="16.5" hidden="1">
      <c r="A44" s="18" t="s">
        <v>88</v>
      </c>
      <c r="B44" s="19">
        <v>570370261</v>
      </c>
      <c r="C44" s="21"/>
      <c r="D44" s="19">
        <v>615482444.62</v>
      </c>
      <c r="E44" s="21"/>
      <c r="F44" s="19">
        <v>520545467.93000001</v>
      </c>
      <c r="G44" s="21"/>
      <c r="H44" s="19">
        <v>547208268.42999995</v>
      </c>
      <c r="J44" s="19">
        <v>605247770.74000001</v>
      </c>
      <c r="L44" s="19">
        <v>697800867.47000003</v>
      </c>
      <c r="N44" s="19">
        <v>941954594.79999995</v>
      </c>
      <c r="O44" s="21"/>
    </row>
    <row r="45" spans="1:15" hidden="1">
      <c r="A45" s="8" t="s">
        <v>18</v>
      </c>
    </row>
    <row r="46" spans="1:15" hidden="1">
      <c r="A46" s="18" t="s">
        <v>87</v>
      </c>
      <c r="B46" s="19">
        <v>573789916.65999997</v>
      </c>
      <c r="C46" s="20">
        <f>+B46/B47</f>
        <v>1</v>
      </c>
      <c r="D46" s="19">
        <v>598706346.84000003</v>
      </c>
      <c r="E46" s="20">
        <f>+D46/D47</f>
        <v>0.95378126011840347</v>
      </c>
      <c r="F46" s="19">
        <v>555540930.21000004</v>
      </c>
      <c r="G46" s="20">
        <f>+F46/F47</f>
        <v>1.0075050528179443</v>
      </c>
      <c r="H46" s="19">
        <v>579319454.15999997</v>
      </c>
      <c r="I46" s="20">
        <f>+H46/H47</f>
        <v>1.000003452338585</v>
      </c>
      <c r="J46" s="19">
        <v>708335137.23000002</v>
      </c>
      <c r="K46" s="20">
        <f>+J46/J47</f>
        <v>1</v>
      </c>
      <c r="L46" s="19">
        <v>853327279.49000001</v>
      </c>
      <c r="M46" s="20">
        <f>+L46/L47</f>
        <v>1</v>
      </c>
      <c r="N46" s="19">
        <v>897016273.40999997</v>
      </c>
      <c r="O46" s="20">
        <f>+N46/N47</f>
        <v>0.94720259682554253</v>
      </c>
    </row>
    <row r="47" spans="1:15" ht="16.5" hidden="1">
      <c r="A47" s="18" t="s">
        <v>88</v>
      </c>
      <c r="B47" s="19">
        <v>573789916.65999997</v>
      </c>
      <c r="C47" s="21"/>
      <c r="D47" s="19">
        <v>627718714.84000003</v>
      </c>
      <c r="E47" s="21"/>
      <c r="F47" s="19">
        <v>551402624.38999999</v>
      </c>
      <c r="G47" s="21"/>
      <c r="H47" s="19">
        <v>579317454.15999997</v>
      </c>
      <c r="J47" s="19">
        <v>708335137.23000002</v>
      </c>
      <c r="L47" s="19">
        <v>853327279.49000001</v>
      </c>
      <c r="N47" s="19">
        <v>947016273.40999997</v>
      </c>
    </row>
    <row r="48" spans="1:15" hidden="1"/>
    <row r="49" hidden="1"/>
    <row r="50" hidden="1"/>
    <row r="51" hidden="1"/>
    <row r="52" hidden="1"/>
    <row r="53" hidden="1"/>
    <row r="54" hidden="1"/>
    <row r="55" hidden="1"/>
    <row r="56" hidden="1"/>
    <row r="57" hidden="1"/>
  </sheetData>
  <mergeCells count="27">
    <mergeCell ref="B6:G6"/>
    <mergeCell ref="N36:O36"/>
    <mergeCell ref="E31:G31"/>
    <mergeCell ref="B36:C36"/>
    <mergeCell ref="H36:I36"/>
    <mergeCell ref="D36:E36"/>
    <mergeCell ref="F36:G36"/>
    <mergeCell ref="B33:B34"/>
    <mergeCell ref="B32:G32"/>
    <mergeCell ref="L36:M36"/>
    <mergeCell ref="J36:K36"/>
    <mergeCell ref="C2:G2"/>
    <mergeCell ref="C3:G3"/>
    <mergeCell ref="E30:G30"/>
    <mergeCell ref="B26:G26"/>
    <mergeCell ref="B14:B15"/>
    <mergeCell ref="B5:G5"/>
    <mergeCell ref="C22:G22"/>
    <mergeCell ref="C23:G23"/>
    <mergeCell ref="B28:G28"/>
    <mergeCell ref="C29:G29"/>
    <mergeCell ref="B4:G4"/>
    <mergeCell ref="C13:G13"/>
    <mergeCell ref="C11:G11"/>
    <mergeCell ref="E10:G10"/>
    <mergeCell ref="C9:G9"/>
    <mergeCell ref="B7:G7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O53"/>
  <sheetViews>
    <sheetView topLeftCell="A28" workbookViewId="0">
      <selection activeCell="D58" sqref="D58"/>
    </sheetView>
  </sheetViews>
  <sheetFormatPr baseColWidth="10" defaultColWidth="10" defaultRowHeight="15"/>
  <cols>
    <col min="1" max="1" width="7" customWidth="1"/>
    <col min="2" max="2" width="15.7109375" bestFit="1" customWidth="1"/>
    <col min="4" max="4" width="12.5703125" bestFit="1" customWidth="1"/>
    <col min="6" max="6" width="12.5703125" bestFit="1" customWidth="1"/>
    <col min="8" max="8" width="12.5703125" bestFit="1" customWidth="1"/>
    <col min="10" max="10" width="15.140625" hidden="1" customWidth="1"/>
    <col min="12" max="12" width="12.5703125" bestFit="1" customWidth="1"/>
    <col min="14" max="14" width="12.5703125" bestFit="1" customWidth="1"/>
  </cols>
  <sheetData>
    <row r="2" spans="2:7">
      <c r="C2" s="73" t="s">
        <v>117</v>
      </c>
      <c r="D2" s="73"/>
      <c r="E2" s="73"/>
      <c r="F2" s="73"/>
      <c r="G2" s="73"/>
    </row>
    <row r="3" spans="2:7">
      <c r="C3" s="73" t="s">
        <v>118</v>
      </c>
      <c r="D3" s="73"/>
      <c r="E3" s="73"/>
      <c r="F3" s="73"/>
      <c r="G3" s="73"/>
    </row>
    <row r="4" spans="2:7">
      <c r="B4" s="74"/>
      <c r="C4" s="74"/>
      <c r="D4" s="74"/>
      <c r="E4" s="74"/>
      <c r="F4" s="74"/>
      <c r="G4" s="74"/>
    </row>
    <row r="5" spans="2:7">
      <c r="B5" s="74"/>
      <c r="C5" s="74"/>
      <c r="D5" s="74"/>
      <c r="E5" s="74"/>
      <c r="F5" s="74"/>
      <c r="G5" s="74"/>
    </row>
    <row r="6" spans="2:7">
      <c r="B6" s="75" t="s">
        <v>0</v>
      </c>
      <c r="C6" s="75"/>
      <c r="D6" s="75"/>
      <c r="E6" s="75"/>
      <c r="F6" s="75"/>
      <c r="G6" s="75"/>
    </row>
    <row r="7" spans="2:7">
      <c r="B7" s="89" t="s">
        <v>1</v>
      </c>
      <c r="C7" s="89"/>
      <c r="D7" s="89"/>
      <c r="E7" s="89"/>
      <c r="F7" s="89"/>
      <c r="G7" s="89"/>
    </row>
    <row r="8" spans="2:7" ht="15.75" customHeight="1">
      <c r="B8" s="1"/>
      <c r="C8" s="1"/>
      <c r="D8" s="1"/>
      <c r="E8" s="1"/>
      <c r="F8" s="1"/>
      <c r="G8" s="1"/>
    </row>
    <row r="9" spans="2:7" ht="25.5" customHeight="1">
      <c r="B9" s="2" t="s">
        <v>2</v>
      </c>
      <c r="C9" s="90" t="s">
        <v>63</v>
      </c>
      <c r="D9" s="91"/>
      <c r="E9" s="91"/>
      <c r="F9" s="91"/>
      <c r="G9" s="92"/>
    </row>
    <row r="10" spans="2:7" ht="25.5" customHeight="1">
      <c r="B10" s="3" t="s">
        <v>3</v>
      </c>
      <c r="C10" s="4" t="s">
        <v>4</v>
      </c>
      <c r="D10" s="5" t="s">
        <v>5</v>
      </c>
      <c r="E10" s="84" t="s">
        <v>64</v>
      </c>
      <c r="F10" s="85"/>
      <c r="G10" s="86"/>
    </row>
    <row r="11" spans="2:7" ht="25.5" customHeight="1">
      <c r="B11" s="3" t="s">
        <v>6</v>
      </c>
      <c r="C11" s="84" t="s">
        <v>65</v>
      </c>
      <c r="D11" s="85"/>
      <c r="E11" s="85"/>
      <c r="F11" s="85"/>
      <c r="G11" s="86"/>
    </row>
    <row r="12" spans="2:7" ht="15.75" customHeight="1">
      <c r="B12" s="3" t="s">
        <v>7</v>
      </c>
      <c r="C12" s="6" t="s">
        <v>8</v>
      </c>
      <c r="D12" s="5" t="s">
        <v>9</v>
      </c>
      <c r="E12" s="7" t="s">
        <v>10</v>
      </c>
      <c r="F12" s="5" t="s">
        <v>11</v>
      </c>
      <c r="G12" s="7" t="s">
        <v>12</v>
      </c>
    </row>
    <row r="13" spans="2:7">
      <c r="B13" s="3" t="s">
        <v>13</v>
      </c>
      <c r="C13" s="84" t="s">
        <v>100</v>
      </c>
      <c r="D13" s="85"/>
      <c r="E13" s="85"/>
      <c r="F13" s="85"/>
      <c r="G13" s="86"/>
    </row>
    <row r="14" spans="2:7">
      <c r="B14" s="76"/>
      <c r="C14" s="8" t="s">
        <v>15</v>
      </c>
      <c r="D14" s="8" t="s">
        <v>16</v>
      </c>
      <c r="E14" s="8" t="s">
        <v>17</v>
      </c>
      <c r="F14" s="8" t="s">
        <v>18</v>
      </c>
      <c r="G14" s="8" t="s">
        <v>19</v>
      </c>
    </row>
    <row r="15" spans="2:7">
      <c r="B15" s="77"/>
      <c r="C15" s="7">
        <v>25</v>
      </c>
      <c r="D15" s="7">
        <v>50</v>
      </c>
      <c r="E15" s="7">
        <v>75</v>
      </c>
      <c r="F15" s="7">
        <v>100</v>
      </c>
      <c r="G15" s="7">
        <v>100</v>
      </c>
    </row>
    <row r="16" spans="2:7">
      <c r="B16" s="3" t="s">
        <v>111</v>
      </c>
      <c r="C16" s="7">
        <v>24</v>
      </c>
      <c r="D16" s="7">
        <v>54</v>
      </c>
      <c r="E16" s="7">
        <v>79</v>
      </c>
      <c r="F16" s="7">
        <v>100</v>
      </c>
      <c r="G16" s="7">
        <v>100</v>
      </c>
    </row>
    <row r="17" spans="2:10">
      <c r="B17" s="3" t="s">
        <v>105</v>
      </c>
      <c r="C17" s="7">
        <v>25</v>
      </c>
      <c r="D17" s="7">
        <v>46</v>
      </c>
      <c r="E17" s="7">
        <v>66</v>
      </c>
      <c r="F17" s="7">
        <v>95</v>
      </c>
      <c r="G17" s="7">
        <v>95</v>
      </c>
    </row>
    <row r="18" spans="2:10">
      <c r="B18" s="3" t="s">
        <v>104</v>
      </c>
      <c r="C18" s="7">
        <v>24</v>
      </c>
      <c r="D18" s="7">
        <v>47</v>
      </c>
      <c r="E18" s="7">
        <v>67</v>
      </c>
      <c r="F18" s="7">
        <v>100</v>
      </c>
      <c r="G18" s="7">
        <v>100</v>
      </c>
    </row>
    <row r="19" spans="2:10">
      <c r="B19" s="3" t="s">
        <v>20</v>
      </c>
      <c r="C19" s="6">
        <v>24</v>
      </c>
      <c r="D19" s="7">
        <v>51</v>
      </c>
      <c r="E19" s="7">
        <v>75</v>
      </c>
      <c r="F19" s="7">
        <v>100</v>
      </c>
      <c r="G19" s="7">
        <v>100</v>
      </c>
    </row>
    <row r="20" spans="2:10">
      <c r="B20" s="3" t="s">
        <v>21</v>
      </c>
      <c r="C20" s="6">
        <v>24</v>
      </c>
      <c r="D20" s="7">
        <v>48</v>
      </c>
      <c r="E20" s="7">
        <v>73</v>
      </c>
      <c r="F20" s="7">
        <v>100</v>
      </c>
      <c r="G20" s="7">
        <v>100</v>
      </c>
    </row>
    <row r="21" spans="2:10" ht="25.5">
      <c r="B21" s="9" t="s">
        <v>22</v>
      </c>
      <c r="C21" s="6" t="s">
        <v>23</v>
      </c>
      <c r="D21" s="10" t="s">
        <v>24</v>
      </c>
      <c r="E21" s="6" t="s">
        <v>25</v>
      </c>
      <c r="F21" s="10" t="s">
        <v>26</v>
      </c>
      <c r="G21" s="6" t="s">
        <v>27</v>
      </c>
    </row>
    <row r="22" spans="2:10" ht="15.75" customHeight="1">
      <c r="B22" s="9" t="s">
        <v>28</v>
      </c>
      <c r="C22" s="78" t="s">
        <v>29</v>
      </c>
      <c r="D22" s="79"/>
      <c r="E22" s="79"/>
      <c r="F22" s="79"/>
      <c r="G22" s="80"/>
    </row>
    <row r="23" spans="2:10" ht="25.5">
      <c r="B23" s="9" t="s">
        <v>30</v>
      </c>
      <c r="C23" s="84" t="s">
        <v>66</v>
      </c>
      <c r="D23" s="85"/>
      <c r="E23" s="85"/>
      <c r="F23" s="85"/>
      <c r="G23" s="86"/>
    </row>
    <row r="24" spans="2:10" ht="38.25">
      <c r="B24" s="9" t="s">
        <v>31</v>
      </c>
      <c r="C24" s="11" t="s">
        <v>67</v>
      </c>
      <c r="D24" s="10" t="s">
        <v>24</v>
      </c>
      <c r="E24" s="6" t="s">
        <v>61</v>
      </c>
      <c r="F24" s="10" t="s">
        <v>32</v>
      </c>
      <c r="G24" s="6" t="s">
        <v>51</v>
      </c>
      <c r="J24">
        <v>0.24</v>
      </c>
    </row>
    <row r="25" spans="2:10" ht="38.25">
      <c r="B25" s="9" t="s">
        <v>33</v>
      </c>
      <c r="C25" s="11" t="s">
        <v>68</v>
      </c>
      <c r="D25" s="10" t="s">
        <v>24</v>
      </c>
      <c r="E25" s="6" t="s">
        <v>61</v>
      </c>
      <c r="F25" s="10" t="s">
        <v>32</v>
      </c>
      <c r="G25" s="6" t="s">
        <v>51</v>
      </c>
      <c r="J25">
        <v>0.46800000000000003</v>
      </c>
    </row>
    <row r="26" spans="2:10">
      <c r="B26" s="81" t="s">
        <v>34</v>
      </c>
      <c r="C26" s="82"/>
      <c r="D26" s="82"/>
      <c r="E26" s="82"/>
      <c r="F26" s="82"/>
      <c r="G26" s="83"/>
      <c r="J26">
        <v>0.67</v>
      </c>
    </row>
    <row r="27" spans="2:10">
      <c r="B27" s="9" t="s">
        <v>35</v>
      </c>
      <c r="C27" s="7">
        <f>+-10%</f>
        <v>-0.1</v>
      </c>
      <c r="D27" s="10" t="s">
        <v>36</v>
      </c>
      <c r="E27" s="7">
        <f>+-20%</f>
        <v>-0.2</v>
      </c>
      <c r="F27" s="10" t="s">
        <v>37</v>
      </c>
      <c r="G27" s="7" t="s">
        <v>38</v>
      </c>
      <c r="J27">
        <v>1</v>
      </c>
    </row>
    <row r="28" spans="2:10" ht="15.75" customHeight="1">
      <c r="B28" s="81" t="s">
        <v>39</v>
      </c>
      <c r="C28" s="82"/>
      <c r="D28" s="82"/>
      <c r="E28" s="82"/>
      <c r="F28" s="82"/>
      <c r="G28" s="83"/>
    </row>
    <row r="29" spans="2:10" ht="15.75" customHeight="1">
      <c r="B29" s="9" t="s">
        <v>40</v>
      </c>
      <c r="C29" s="84" t="s">
        <v>53</v>
      </c>
      <c r="D29" s="85"/>
      <c r="E29" s="85"/>
      <c r="F29" s="85"/>
      <c r="G29" s="86"/>
    </row>
    <row r="30" spans="2:10" ht="15.75" customHeight="1">
      <c r="B30" s="9" t="s">
        <v>41</v>
      </c>
      <c r="C30" s="12">
        <v>44804</v>
      </c>
      <c r="D30" s="10" t="s">
        <v>42</v>
      </c>
      <c r="E30" s="84" t="s">
        <v>54</v>
      </c>
      <c r="F30" s="85"/>
      <c r="G30" s="86"/>
    </row>
    <row r="31" spans="2:10" ht="25.5">
      <c r="B31" s="9" t="s">
        <v>43</v>
      </c>
      <c r="C31" s="12">
        <v>45208</v>
      </c>
      <c r="D31" s="10" t="s">
        <v>42</v>
      </c>
      <c r="E31" s="84" t="s">
        <v>54</v>
      </c>
      <c r="F31" s="85"/>
      <c r="G31" s="86"/>
    </row>
    <row r="32" spans="2:10">
      <c r="B32" s="81" t="s">
        <v>116</v>
      </c>
      <c r="C32" s="82"/>
      <c r="D32" s="82"/>
      <c r="E32" s="82"/>
      <c r="F32" s="82"/>
      <c r="G32" s="83"/>
    </row>
    <row r="33" spans="1:15">
      <c r="B33" s="87" t="s">
        <v>44</v>
      </c>
      <c r="C33" s="8" t="s">
        <v>15</v>
      </c>
      <c r="D33" s="8" t="s">
        <v>16</v>
      </c>
      <c r="E33" s="8" t="s">
        <v>17</v>
      </c>
      <c r="F33" s="8" t="s">
        <v>18</v>
      </c>
      <c r="G33" s="8" t="s">
        <v>19</v>
      </c>
    </row>
    <row r="34" spans="1:15">
      <c r="B34" s="88"/>
      <c r="C34" s="7">
        <v>19</v>
      </c>
      <c r="D34" s="7">
        <v>40</v>
      </c>
      <c r="E34" s="13">
        <v>56</v>
      </c>
      <c r="F34" s="13">
        <v>100</v>
      </c>
      <c r="G34" s="14">
        <v>100</v>
      </c>
    </row>
    <row r="36" spans="1:15" hidden="1">
      <c r="A36" s="8" t="s">
        <v>15</v>
      </c>
      <c r="B36" s="93">
        <v>2017</v>
      </c>
      <c r="C36" s="93"/>
      <c r="D36" s="93">
        <v>2018</v>
      </c>
      <c r="E36" s="93"/>
      <c r="F36" s="93">
        <v>2019</v>
      </c>
      <c r="G36" s="93"/>
      <c r="H36" s="93">
        <v>2020</v>
      </c>
      <c r="I36" s="93"/>
      <c r="J36" s="93">
        <v>2021</v>
      </c>
      <c r="K36" s="93"/>
      <c r="L36" s="93">
        <v>2022</v>
      </c>
      <c r="M36" s="93"/>
      <c r="N36" s="93">
        <v>2023</v>
      </c>
      <c r="O36" s="93"/>
    </row>
    <row r="37" spans="1:15" hidden="1">
      <c r="A37" s="18" t="s">
        <v>89</v>
      </c>
      <c r="B37" s="19">
        <v>136440164.62</v>
      </c>
      <c r="C37" s="20">
        <f>+B37/B38</f>
        <v>0.23960579685310796</v>
      </c>
      <c r="D37" s="19">
        <v>150095318.49000001</v>
      </c>
      <c r="E37" s="20">
        <f>+D37/D38</f>
        <v>0.25272489967956585</v>
      </c>
      <c r="F37" s="19">
        <v>143375375.55000001</v>
      </c>
      <c r="G37" s="20">
        <f>+F37/F38</f>
        <v>0.24362537759838043</v>
      </c>
      <c r="H37" s="19">
        <v>219323076.56</v>
      </c>
      <c r="I37" s="20">
        <f>+H37/H38</f>
        <v>0.4171416152594466</v>
      </c>
      <c r="J37" s="19">
        <v>145105935.75999999</v>
      </c>
      <c r="K37" s="20">
        <f>+J37/J38</f>
        <v>0.2612950106480903</v>
      </c>
      <c r="L37" s="19">
        <v>135047003.44999999</v>
      </c>
      <c r="M37" s="20">
        <f>+L37/L38</f>
        <v>0.23807077769297685</v>
      </c>
      <c r="N37" s="19">
        <v>166470986.94999999</v>
      </c>
      <c r="O37" s="20">
        <f>+N37/N38</f>
        <v>0.19397525112124919</v>
      </c>
    </row>
    <row r="38" spans="1:15" ht="16.5" hidden="1">
      <c r="A38" s="18" t="s">
        <v>90</v>
      </c>
      <c r="B38" s="19">
        <v>569435992</v>
      </c>
      <c r="C38" s="21"/>
      <c r="D38" s="19">
        <v>593907916</v>
      </c>
      <c r="E38" s="21"/>
      <c r="F38" s="19">
        <v>588507556</v>
      </c>
      <c r="G38" s="21"/>
      <c r="H38" s="19">
        <v>525776063.89999998</v>
      </c>
      <c r="I38" s="21"/>
      <c r="J38" s="19">
        <v>555333740.97000003</v>
      </c>
      <c r="K38" s="21"/>
      <c r="L38" s="19">
        <v>567255690.75999999</v>
      </c>
      <c r="M38" s="21"/>
      <c r="N38" s="19">
        <v>858207353.71000004</v>
      </c>
      <c r="O38" s="21"/>
    </row>
    <row r="39" spans="1:15" hidden="1">
      <c r="A39" s="8" t="s">
        <v>16</v>
      </c>
    </row>
    <row r="40" spans="1:15" hidden="1">
      <c r="A40" s="18" t="s">
        <v>89</v>
      </c>
      <c r="B40" s="19">
        <v>266509234.28999999</v>
      </c>
      <c r="C40" s="20">
        <f>+B40/B41</f>
        <v>0.46802316333035721</v>
      </c>
      <c r="D40" s="19">
        <v>281360082.87</v>
      </c>
      <c r="E40" s="20">
        <f>+D40/D41</f>
        <v>0.45713746237508407</v>
      </c>
      <c r="F40" s="19">
        <v>282189676.36000001</v>
      </c>
      <c r="G40" s="20">
        <f>+F40/F41</f>
        <v>0.54492177004573861</v>
      </c>
      <c r="H40" s="19">
        <v>338317101.89999998</v>
      </c>
      <c r="I40" s="20">
        <f>+H40/H41</f>
        <v>0.64139133808792259</v>
      </c>
      <c r="J40" s="19">
        <v>268430270.13999999</v>
      </c>
      <c r="K40" s="20">
        <f>+J40/J41</f>
        <v>0.45270953976326217</v>
      </c>
      <c r="L40" s="19">
        <v>317590261.41000003</v>
      </c>
      <c r="M40" s="20">
        <f>+L40/L41</f>
        <v>0.50928811683423725</v>
      </c>
      <c r="N40" s="19">
        <v>343824609.56999999</v>
      </c>
      <c r="O40" s="20">
        <f>+N40/N41</f>
        <v>0.39989200938363334</v>
      </c>
    </row>
    <row r="41" spans="1:15" ht="16.5" hidden="1">
      <c r="A41" s="18" t="s">
        <v>90</v>
      </c>
      <c r="B41" s="19">
        <v>569435992</v>
      </c>
      <c r="D41" s="19">
        <v>615482444.62</v>
      </c>
      <c r="E41" s="21"/>
      <c r="F41" s="19">
        <v>517853556</v>
      </c>
      <c r="G41" s="21"/>
      <c r="H41" s="19">
        <v>527473761.81999999</v>
      </c>
      <c r="I41" s="21"/>
      <c r="J41" s="19">
        <v>592941492.41999996</v>
      </c>
      <c r="L41" s="19">
        <v>623596449.46000004</v>
      </c>
      <c r="N41" s="19">
        <v>859793648.03999996</v>
      </c>
    </row>
    <row r="42" spans="1:15" hidden="1">
      <c r="A42" s="8" t="s">
        <v>17</v>
      </c>
    </row>
    <row r="43" spans="1:15" hidden="1">
      <c r="A43" s="18" t="s">
        <v>89</v>
      </c>
      <c r="B43" s="19">
        <v>387033022.14999998</v>
      </c>
      <c r="C43" s="23">
        <f>+B43/B44</f>
        <v>0.67595993411730915</v>
      </c>
      <c r="D43" s="19">
        <v>404707556.16000003</v>
      </c>
      <c r="E43" s="20">
        <f>+D43/D44</f>
        <v>0.65754524714326701</v>
      </c>
      <c r="F43" s="19">
        <v>409161108.18000001</v>
      </c>
      <c r="G43" s="20">
        <f>+F43/F44</f>
        <v>0.7860237642776321</v>
      </c>
      <c r="H43" s="22">
        <v>460410663.63</v>
      </c>
      <c r="I43" s="20">
        <f>+H43/H44</f>
        <v>0.84138104300026073</v>
      </c>
      <c r="J43" s="19">
        <v>403141653.38</v>
      </c>
      <c r="K43" s="20">
        <f>+J43/J44</f>
        <v>0.66607705615685786</v>
      </c>
      <c r="L43" s="19">
        <v>487067987.77999997</v>
      </c>
      <c r="M43" s="20">
        <f>+L43/L44</f>
        <v>0.69800427383524299</v>
      </c>
      <c r="N43" s="19">
        <v>525186397.42000002</v>
      </c>
      <c r="O43" s="20">
        <f>+N43/N44</f>
        <v>0.55754958924693176</v>
      </c>
    </row>
    <row r="44" spans="1:15" ht="16.5" hidden="1">
      <c r="A44" s="18" t="s">
        <v>90</v>
      </c>
      <c r="B44" s="19">
        <v>572567992</v>
      </c>
      <c r="D44" s="19">
        <v>615482444.62</v>
      </c>
      <c r="E44" s="21"/>
      <c r="F44" s="19">
        <v>520545467.93000001</v>
      </c>
      <c r="G44" s="21"/>
      <c r="H44" s="19">
        <v>547208268.42999995</v>
      </c>
      <c r="J44" s="19">
        <v>605247770.74000001</v>
      </c>
      <c r="L44" s="19">
        <v>697800867.47000003</v>
      </c>
      <c r="N44" s="19">
        <v>941954594.79999995</v>
      </c>
      <c r="O44" s="21"/>
    </row>
    <row r="45" spans="1:15" hidden="1">
      <c r="A45" s="8" t="s">
        <v>18</v>
      </c>
    </row>
    <row r="46" spans="1:15" hidden="1">
      <c r="A46" s="18" t="s">
        <v>89</v>
      </c>
      <c r="B46" s="19">
        <v>573789916.65999997</v>
      </c>
      <c r="C46" s="20">
        <f>+B46/B47</f>
        <v>1</v>
      </c>
      <c r="D46" s="19">
        <v>598704816.67999995</v>
      </c>
      <c r="E46" s="20">
        <f>+D46/D47</f>
        <v>0.95377882246605394</v>
      </c>
      <c r="F46" s="19">
        <v>561201390.71000004</v>
      </c>
      <c r="G46" s="20">
        <f>+F46/F47</f>
        <v>0.99999999967925957</v>
      </c>
      <c r="H46" s="19">
        <v>579290921.46000004</v>
      </c>
      <c r="I46" s="20">
        <f>+H46/H47</f>
        <v>0.99995420006801206</v>
      </c>
      <c r="J46" s="19">
        <v>708335137.23000002</v>
      </c>
      <c r="K46" s="20">
        <f>+J46/J47</f>
        <v>1</v>
      </c>
      <c r="L46" s="19">
        <v>803327279.49000001</v>
      </c>
      <c r="M46" s="20">
        <f>+L46/L47</f>
        <v>0.94140583431261804</v>
      </c>
      <c r="N46" s="19">
        <v>947016273.40999997</v>
      </c>
      <c r="O46" s="20">
        <f>+N46/N47</f>
        <v>1</v>
      </c>
    </row>
    <row r="47" spans="1:15" ht="16.5" hidden="1">
      <c r="A47" s="18" t="s">
        <v>90</v>
      </c>
      <c r="B47" s="19">
        <v>573789916.65999997</v>
      </c>
      <c r="D47" s="19">
        <v>627718714.84000003</v>
      </c>
      <c r="E47" s="21"/>
      <c r="F47" s="19">
        <v>561201390.88999999</v>
      </c>
      <c r="G47" s="21"/>
      <c r="H47" s="19">
        <v>579317454.15999997</v>
      </c>
      <c r="J47" s="19">
        <v>708335137.23000002</v>
      </c>
      <c r="L47" s="19">
        <v>853327279.49000001</v>
      </c>
      <c r="N47" s="19">
        <v>947016273.40999997</v>
      </c>
    </row>
    <row r="48" spans="1:15" hidden="1"/>
    <row r="49" spans="2:2" hidden="1"/>
    <row r="53" spans="2:2">
      <c r="B53" s="24">
        <f>+B38-Recaudación!B38</f>
        <v>2197731</v>
      </c>
    </row>
  </sheetData>
  <mergeCells count="27">
    <mergeCell ref="N36:O36"/>
    <mergeCell ref="B33:B34"/>
    <mergeCell ref="F36:G36"/>
    <mergeCell ref="D36:E36"/>
    <mergeCell ref="B36:C36"/>
    <mergeCell ref="H36:I36"/>
    <mergeCell ref="J36:K36"/>
    <mergeCell ref="E31:G31"/>
    <mergeCell ref="C29:G29"/>
    <mergeCell ref="B7:G7"/>
    <mergeCell ref="B32:G32"/>
    <mergeCell ref="L36:M36"/>
    <mergeCell ref="E30:G30"/>
    <mergeCell ref="C2:G2"/>
    <mergeCell ref="C3:G3"/>
    <mergeCell ref="B4:G4"/>
    <mergeCell ref="B28:G28"/>
    <mergeCell ref="B6:G6"/>
    <mergeCell ref="C22:G22"/>
    <mergeCell ref="B14:B15"/>
    <mergeCell ref="B5:G5"/>
    <mergeCell ref="B26:G26"/>
    <mergeCell ref="C13:G13"/>
    <mergeCell ref="C11:G11"/>
    <mergeCell ref="E10:G10"/>
    <mergeCell ref="C9:G9"/>
    <mergeCell ref="C23:G23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Y85"/>
  <sheetViews>
    <sheetView topLeftCell="A25" workbookViewId="0">
      <selection activeCell="D87" sqref="D87"/>
    </sheetView>
  </sheetViews>
  <sheetFormatPr baseColWidth="10" defaultColWidth="10" defaultRowHeight="15"/>
  <cols>
    <col min="1" max="1" width="5.28515625" customWidth="1"/>
    <col min="2" max="2" width="17.85546875" customWidth="1"/>
    <col min="3" max="3" width="0.5703125" customWidth="1"/>
    <col min="5" max="5" width="15.140625" bestFit="1" customWidth="1"/>
    <col min="7" max="7" width="12.85546875" bestFit="1" customWidth="1"/>
    <col min="9" max="9" width="12.85546875" bestFit="1" customWidth="1"/>
    <col min="11" max="11" width="12.85546875" bestFit="1" customWidth="1"/>
    <col min="13" max="13" width="12.85546875" bestFit="1" customWidth="1"/>
    <col min="15" max="15" width="12.85546875" bestFit="1" customWidth="1"/>
    <col min="17" max="17" width="0" hidden="1" customWidth="1"/>
    <col min="18" max="18" width="12.85546875" hidden="1" customWidth="1"/>
    <col min="19" max="20" width="12" hidden="1" customWidth="1"/>
    <col min="21" max="21" width="12.85546875" hidden="1" customWidth="1"/>
    <col min="22" max="22" width="12" hidden="1" customWidth="1"/>
    <col min="23" max="23" width="0" hidden="1" customWidth="1"/>
    <col min="24" max="24" width="12.85546875" hidden="1" customWidth="1"/>
    <col min="25" max="26" width="12" hidden="1" customWidth="1"/>
    <col min="27" max="27" width="12.85546875" hidden="1" customWidth="1"/>
    <col min="28" max="29" width="0" hidden="1" customWidth="1"/>
    <col min="30" max="30" width="12.85546875" hidden="1" customWidth="1"/>
    <col min="31" max="32" width="12" hidden="1" customWidth="1"/>
    <col min="33" max="33" width="12.85546875" hidden="1" customWidth="1"/>
    <col min="34" max="34" width="12" hidden="1" customWidth="1"/>
    <col min="35" max="36" width="0" hidden="1" customWidth="1"/>
    <col min="37" max="37" width="12.85546875" hidden="1" customWidth="1"/>
    <col min="38" max="38" width="0" hidden="1" customWidth="1"/>
    <col min="39" max="39" width="12" hidden="1" customWidth="1"/>
    <col min="40" max="40" width="12.85546875" hidden="1" customWidth="1"/>
    <col min="41" max="44" width="0" hidden="1" customWidth="1"/>
    <col min="45" max="45" width="12.85546875" hidden="1" customWidth="1"/>
    <col min="46" max="47" width="12" hidden="1" customWidth="1"/>
    <col min="48" max="48" width="12.85546875" hidden="1" customWidth="1"/>
    <col min="49" max="49" width="11.5703125" hidden="1" customWidth="1"/>
    <col min="50" max="81" width="0" hidden="1" customWidth="1"/>
  </cols>
  <sheetData>
    <row r="2" spans="2:44">
      <c r="D2" s="73" t="s">
        <v>117</v>
      </c>
      <c r="E2" s="73"/>
      <c r="F2" s="73"/>
      <c r="G2" s="73"/>
      <c r="H2" s="73"/>
    </row>
    <row r="3" spans="2:44">
      <c r="D3" s="73" t="s">
        <v>118</v>
      </c>
      <c r="E3" s="73"/>
      <c r="F3" s="73"/>
      <c r="G3" s="73"/>
      <c r="H3" s="73"/>
    </row>
    <row r="4" spans="2:44">
      <c r="B4" s="74"/>
      <c r="C4" s="74"/>
      <c r="D4" s="74"/>
      <c r="E4" s="74"/>
      <c r="F4" s="74"/>
      <c r="G4" s="74"/>
      <c r="H4" s="74"/>
      <c r="I4" s="25"/>
      <c r="J4" s="25"/>
      <c r="K4" s="26"/>
      <c r="L4" s="26"/>
      <c r="M4" s="27"/>
      <c r="N4" s="27"/>
      <c r="O4" s="27"/>
      <c r="P4" s="28"/>
      <c r="Q4" s="28"/>
      <c r="R4" s="28"/>
      <c r="S4" s="28"/>
      <c r="T4" s="28"/>
      <c r="U4" s="28"/>
      <c r="V4" s="28"/>
      <c r="W4" s="28"/>
      <c r="X4" s="27"/>
      <c r="Y4" s="27"/>
      <c r="Z4" s="27"/>
      <c r="AA4" s="27"/>
      <c r="AB4" s="27"/>
      <c r="AC4" s="27"/>
      <c r="AD4" s="26"/>
      <c r="AE4" s="26"/>
      <c r="AF4" s="26"/>
      <c r="AG4" s="26"/>
      <c r="AH4" s="26"/>
      <c r="AI4" s="29"/>
      <c r="AJ4" s="26"/>
      <c r="AK4" s="25"/>
      <c r="AL4" s="25"/>
      <c r="AM4" s="25"/>
      <c r="AN4" s="25"/>
      <c r="AO4" s="25"/>
      <c r="AP4" s="25"/>
      <c r="AQ4" s="25"/>
      <c r="AR4" s="25"/>
    </row>
    <row r="5" spans="2:44">
      <c r="B5" s="75" t="s">
        <v>0</v>
      </c>
      <c r="C5" s="75"/>
      <c r="D5" s="75"/>
      <c r="E5" s="75"/>
      <c r="F5" s="75"/>
      <c r="G5" s="75"/>
      <c r="H5" s="75"/>
      <c r="I5" s="30"/>
      <c r="J5" s="30"/>
      <c r="K5" s="31"/>
      <c r="L5" s="31"/>
      <c r="M5" s="32"/>
      <c r="N5" s="32"/>
      <c r="O5" s="32"/>
      <c r="P5" s="33"/>
      <c r="Q5" s="33"/>
      <c r="R5" s="33"/>
      <c r="S5" s="33"/>
      <c r="T5" s="33"/>
      <c r="U5" s="33"/>
      <c r="V5" s="33"/>
      <c r="W5" s="33"/>
      <c r="X5" s="32"/>
      <c r="Y5" s="32"/>
      <c r="Z5" s="32"/>
      <c r="AA5" s="32"/>
      <c r="AB5" s="32"/>
      <c r="AC5" s="32"/>
      <c r="AD5" s="31"/>
      <c r="AE5" s="31"/>
      <c r="AF5" s="31"/>
      <c r="AG5" s="31"/>
      <c r="AH5" s="31"/>
      <c r="AI5" s="34"/>
      <c r="AJ5" s="31"/>
      <c r="AK5" s="30"/>
      <c r="AL5" s="30"/>
      <c r="AM5" s="30"/>
      <c r="AN5" s="30"/>
      <c r="AO5" s="30"/>
      <c r="AP5" s="30"/>
      <c r="AQ5" s="30"/>
      <c r="AR5" s="30"/>
    </row>
    <row r="6" spans="2:44">
      <c r="B6" s="89" t="s">
        <v>1</v>
      </c>
      <c r="C6" s="89"/>
      <c r="D6" s="89"/>
      <c r="E6" s="89"/>
      <c r="F6" s="89"/>
      <c r="G6" s="89"/>
      <c r="H6" s="89"/>
      <c r="I6" s="35"/>
      <c r="J6" s="35"/>
      <c r="K6" s="36"/>
      <c r="L6" s="36"/>
      <c r="M6" s="37"/>
      <c r="N6" s="37"/>
      <c r="O6" s="37"/>
      <c r="P6" s="38"/>
      <c r="Q6" s="38"/>
      <c r="R6" s="38"/>
      <c r="S6" s="38"/>
      <c r="T6" s="38"/>
      <c r="U6" s="38"/>
      <c r="V6" s="38"/>
      <c r="W6" s="38"/>
      <c r="X6" s="37"/>
      <c r="Y6" s="37"/>
      <c r="Z6" s="37"/>
      <c r="AA6" s="37"/>
      <c r="AB6" s="37"/>
      <c r="AC6" s="37"/>
      <c r="AD6" s="36"/>
      <c r="AE6" s="36"/>
      <c r="AF6" s="36"/>
      <c r="AG6" s="36"/>
      <c r="AH6" s="36"/>
      <c r="AI6" s="39"/>
      <c r="AJ6" s="36"/>
      <c r="AK6" s="35"/>
      <c r="AL6" s="35"/>
      <c r="AM6" s="35"/>
      <c r="AN6" s="35"/>
      <c r="AO6" s="35"/>
      <c r="AP6" s="35"/>
      <c r="AQ6" s="35"/>
      <c r="AR6" s="35"/>
    </row>
    <row r="7" spans="2:44">
      <c r="B7" s="115"/>
      <c r="C7" s="11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2:44">
      <c r="B8" s="109" t="s">
        <v>2</v>
      </c>
      <c r="C8" s="110"/>
      <c r="D8" s="90" t="s">
        <v>69</v>
      </c>
      <c r="E8" s="91"/>
      <c r="F8" s="91"/>
      <c r="G8" s="91"/>
      <c r="H8" s="92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</row>
    <row r="9" spans="2:44" ht="25.5" customHeight="1">
      <c r="B9" s="109" t="s">
        <v>3</v>
      </c>
      <c r="C9" s="110"/>
      <c r="D9" s="4" t="s">
        <v>4</v>
      </c>
      <c r="E9" s="5" t="s">
        <v>5</v>
      </c>
      <c r="F9" s="84" t="s">
        <v>64</v>
      </c>
      <c r="G9" s="85"/>
      <c r="H9" s="86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</row>
    <row r="10" spans="2:44" ht="25.5" customHeight="1">
      <c r="B10" s="109" t="s">
        <v>6</v>
      </c>
      <c r="C10" s="110"/>
      <c r="D10" s="84" t="s">
        <v>102</v>
      </c>
      <c r="E10" s="85"/>
      <c r="F10" s="85"/>
      <c r="G10" s="85"/>
      <c r="H10" s="86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</row>
    <row r="11" spans="2:44">
      <c r="B11" s="109" t="s">
        <v>7</v>
      </c>
      <c r="C11" s="110"/>
      <c r="D11" s="6" t="s">
        <v>8</v>
      </c>
      <c r="E11" s="5" t="s">
        <v>9</v>
      </c>
      <c r="F11" s="7" t="s">
        <v>70</v>
      </c>
      <c r="G11" s="5" t="s">
        <v>11</v>
      </c>
      <c r="H11" s="7" t="s">
        <v>12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</row>
    <row r="12" spans="2:44" ht="25.5" customHeight="1">
      <c r="B12" s="109" t="s">
        <v>13</v>
      </c>
      <c r="C12" s="110"/>
      <c r="D12" s="84" t="s">
        <v>71</v>
      </c>
      <c r="E12" s="85"/>
      <c r="F12" s="85"/>
      <c r="G12" s="85"/>
      <c r="H12" s="86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</row>
    <row r="13" spans="2:44">
      <c r="B13" s="99" t="s">
        <v>14</v>
      </c>
      <c r="C13" s="100"/>
      <c r="D13" s="8" t="s">
        <v>15</v>
      </c>
      <c r="E13" s="8" t="s">
        <v>16</v>
      </c>
      <c r="F13" s="8" t="s">
        <v>17</v>
      </c>
      <c r="G13" s="8" t="s">
        <v>18</v>
      </c>
      <c r="H13" s="8" t="s">
        <v>19</v>
      </c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</row>
    <row r="14" spans="2:44">
      <c r="B14" s="101"/>
      <c r="C14" s="102"/>
      <c r="D14" s="7">
        <v>25</v>
      </c>
      <c r="E14" s="7">
        <v>50</v>
      </c>
      <c r="F14" s="7">
        <v>75</v>
      </c>
      <c r="G14" s="7">
        <v>99</v>
      </c>
      <c r="H14" s="7">
        <v>99</v>
      </c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</row>
    <row r="15" spans="2:44">
      <c r="B15" s="105" t="s">
        <v>112</v>
      </c>
      <c r="C15" s="106"/>
      <c r="D15" s="7">
        <v>19</v>
      </c>
      <c r="E15" s="7">
        <v>41</v>
      </c>
      <c r="F15" s="7">
        <v>60</v>
      </c>
      <c r="G15" s="7">
        <v>72</v>
      </c>
      <c r="H15" s="7">
        <v>72</v>
      </c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</row>
    <row r="16" spans="2:44">
      <c r="B16" s="105" t="s">
        <v>105</v>
      </c>
      <c r="C16" s="106"/>
      <c r="D16" s="7">
        <v>25</v>
      </c>
      <c r="E16" s="7">
        <v>46</v>
      </c>
      <c r="F16" s="7">
        <v>66</v>
      </c>
      <c r="G16" s="7">
        <v>95</v>
      </c>
      <c r="H16" s="7">
        <v>95</v>
      </c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</row>
    <row r="17" spans="2:44">
      <c r="B17" s="105" t="s">
        <v>104</v>
      </c>
      <c r="C17" s="106"/>
      <c r="D17" s="7"/>
      <c r="E17" s="7"/>
      <c r="F17" s="7"/>
      <c r="G17" s="7"/>
      <c r="H17" s="7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</row>
    <row r="18" spans="2:44">
      <c r="B18" s="105" t="s">
        <v>20</v>
      </c>
      <c r="C18" s="106"/>
      <c r="D18" s="6">
        <v>24</v>
      </c>
      <c r="E18" s="7">
        <v>49</v>
      </c>
      <c r="F18" s="7">
        <v>73</v>
      </c>
      <c r="G18" s="7">
        <v>99</v>
      </c>
      <c r="H18" s="7">
        <v>99</v>
      </c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</row>
    <row r="19" spans="2:44">
      <c r="B19" s="109" t="s">
        <v>21</v>
      </c>
      <c r="C19" s="110"/>
      <c r="D19" s="6">
        <v>23</v>
      </c>
      <c r="E19" s="7">
        <v>48</v>
      </c>
      <c r="F19" s="7">
        <v>72</v>
      </c>
      <c r="G19" s="7">
        <v>98</v>
      </c>
      <c r="H19" s="7">
        <v>98</v>
      </c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</row>
    <row r="20" spans="2:44" ht="25.5">
      <c r="B20" s="95" t="s">
        <v>22</v>
      </c>
      <c r="C20" s="96"/>
      <c r="D20" s="6" t="s">
        <v>23</v>
      </c>
      <c r="E20" s="10" t="s">
        <v>24</v>
      </c>
      <c r="F20" s="6" t="s">
        <v>72</v>
      </c>
      <c r="G20" s="10" t="s">
        <v>26</v>
      </c>
      <c r="H20" s="6" t="s">
        <v>27</v>
      </c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</row>
    <row r="21" spans="2:44">
      <c r="B21" s="95" t="s">
        <v>28</v>
      </c>
      <c r="C21" s="96"/>
      <c r="D21" s="78" t="s">
        <v>29</v>
      </c>
      <c r="E21" s="79"/>
      <c r="F21" s="79"/>
      <c r="G21" s="79"/>
      <c r="H21" s="80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</row>
    <row r="22" spans="2:44">
      <c r="B22" s="95" t="s">
        <v>30</v>
      </c>
      <c r="C22" s="96"/>
      <c r="D22" s="84" t="s">
        <v>73</v>
      </c>
      <c r="E22" s="85"/>
      <c r="F22" s="85"/>
      <c r="G22" s="85"/>
      <c r="H22" s="86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</row>
    <row r="23" spans="2:44" ht="38.25">
      <c r="B23" s="95" t="s">
        <v>31</v>
      </c>
      <c r="C23" s="96"/>
      <c r="D23" s="11" t="s">
        <v>74</v>
      </c>
      <c r="E23" s="10" t="s">
        <v>24</v>
      </c>
      <c r="F23" s="6" t="s">
        <v>75</v>
      </c>
      <c r="G23" s="10" t="s">
        <v>32</v>
      </c>
      <c r="H23" s="6" t="s">
        <v>51</v>
      </c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</row>
    <row r="24" spans="2:44" ht="38.25">
      <c r="B24" s="95" t="s">
        <v>33</v>
      </c>
      <c r="C24" s="96"/>
      <c r="D24" s="11" t="s">
        <v>76</v>
      </c>
      <c r="E24" s="10" t="s">
        <v>24</v>
      </c>
      <c r="F24" s="6" t="s">
        <v>75</v>
      </c>
      <c r="G24" s="10" t="s">
        <v>32</v>
      </c>
      <c r="H24" s="6" t="s">
        <v>51</v>
      </c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</row>
    <row r="25" spans="2:44">
      <c r="B25" s="81" t="s">
        <v>34</v>
      </c>
      <c r="C25" s="82"/>
      <c r="D25" s="82"/>
      <c r="E25" s="82"/>
      <c r="F25" s="82"/>
      <c r="G25" s="82"/>
      <c r="H25" s="83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</row>
    <row r="26" spans="2:44">
      <c r="B26" s="9" t="s">
        <v>35</v>
      </c>
      <c r="C26" s="107">
        <f>+-10%</f>
        <v>-0.1</v>
      </c>
      <c r="D26" s="108"/>
      <c r="E26" s="10" t="s">
        <v>36</v>
      </c>
      <c r="F26" s="7">
        <f>+-20%</f>
        <v>-0.2</v>
      </c>
      <c r="G26" s="10" t="s">
        <v>37</v>
      </c>
      <c r="H26" s="7" t="s">
        <v>38</v>
      </c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</row>
    <row r="27" spans="2:44">
      <c r="B27" s="81" t="s">
        <v>39</v>
      </c>
      <c r="C27" s="82"/>
      <c r="D27" s="82"/>
      <c r="E27" s="82"/>
      <c r="F27" s="82"/>
      <c r="G27" s="82"/>
      <c r="H27" s="83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</row>
    <row r="28" spans="2:44">
      <c r="B28" s="9" t="s">
        <v>40</v>
      </c>
      <c r="C28" s="84" t="s">
        <v>77</v>
      </c>
      <c r="D28" s="85"/>
      <c r="E28" s="85"/>
      <c r="F28" s="85"/>
      <c r="G28" s="85"/>
      <c r="H28" s="86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</row>
    <row r="29" spans="2:44">
      <c r="B29" s="103" t="s">
        <v>41</v>
      </c>
      <c r="C29" s="104"/>
      <c r="D29" s="12">
        <v>44804</v>
      </c>
      <c r="E29" s="10" t="s">
        <v>42</v>
      </c>
      <c r="F29" s="84" t="s">
        <v>54</v>
      </c>
      <c r="G29" s="85"/>
      <c r="H29" s="86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</row>
    <row r="30" spans="2:44">
      <c r="B30" s="103" t="s">
        <v>43</v>
      </c>
      <c r="C30" s="104"/>
      <c r="D30" s="12">
        <v>45208</v>
      </c>
      <c r="E30" s="10" t="s">
        <v>42</v>
      </c>
      <c r="F30" s="84" t="s">
        <v>54</v>
      </c>
      <c r="G30" s="85"/>
      <c r="H30" s="86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</row>
    <row r="31" spans="2:44">
      <c r="B31" s="81" t="s">
        <v>116</v>
      </c>
      <c r="C31" s="82"/>
      <c r="D31" s="82"/>
      <c r="E31" s="82"/>
      <c r="F31" s="82"/>
      <c r="G31" s="82"/>
      <c r="H31" s="83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</row>
    <row r="32" spans="2:44">
      <c r="B32" s="87" t="s">
        <v>44</v>
      </c>
      <c r="C32" s="116" t="s">
        <v>15</v>
      </c>
      <c r="D32" s="117"/>
      <c r="E32" s="8" t="s">
        <v>16</v>
      </c>
      <c r="F32" s="8" t="s">
        <v>17</v>
      </c>
      <c r="G32" s="8" t="s">
        <v>18</v>
      </c>
      <c r="H32" s="8" t="s">
        <v>19</v>
      </c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</row>
    <row r="33" spans="1:51">
      <c r="B33" s="88"/>
      <c r="C33" s="97">
        <v>14</v>
      </c>
      <c r="D33" s="98"/>
      <c r="E33" s="13">
        <v>30</v>
      </c>
      <c r="F33" s="13">
        <v>40</v>
      </c>
      <c r="G33" s="13">
        <v>69</v>
      </c>
      <c r="H33" s="13">
        <v>69</v>
      </c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</row>
    <row r="34" spans="1:51" ht="71.25" customHeight="1">
      <c r="B34" s="119" t="s">
        <v>113</v>
      </c>
      <c r="C34" s="119"/>
      <c r="D34" s="119"/>
      <c r="E34" s="119"/>
      <c r="F34" s="119"/>
      <c r="G34" s="119"/>
      <c r="H34" s="119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</row>
    <row r="35" spans="1:51"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14">
        <v>2023</v>
      </c>
      <c r="S35" s="114"/>
      <c r="T35" s="114"/>
      <c r="U35" s="114"/>
      <c r="V35" s="114"/>
      <c r="W35" s="16"/>
      <c r="X35" s="94">
        <v>2022</v>
      </c>
      <c r="Y35" s="94"/>
      <c r="Z35" s="94"/>
      <c r="AA35" s="94"/>
      <c r="AB35" s="94"/>
      <c r="AC35" s="16"/>
      <c r="AD35" s="111">
        <v>2021</v>
      </c>
      <c r="AE35" s="112"/>
      <c r="AF35" s="112"/>
      <c r="AG35" s="112"/>
      <c r="AH35" s="112"/>
      <c r="AI35" s="112"/>
      <c r="AJ35" s="113"/>
      <c r="AK35" s="93">
        <v>2020</v>
      </c>
      <c r="AL35" s="93"/>
      <c r="AM35" s="93"/>
      <c r="AN35" s="93"/>
      <c r="AO35" s="93"/>
      <c r="AP35" s="93"/>
      <c r="AQ35" s="93"/>
      <c r="AR35" s="16"/>
      <c r="AS35" s="93">
        <v>2019</v>
      </c>
      <c r="AT35" s="93"/>
      <c r="AU35" s="93"/>
      <c r="AV35" s="93"/>
      <c r="AW35" s="93"/>
      <c r="AX35" s="93"/>
      <c r="AY35" s="93"/>
    </row>
    <row r="36" spans="1:51" hidden="1">
      <c r="A36" s="8" t="s">
        <v>15</v>
      </c>
      <c r="B36" s="118">
        <v>2017</v>
      </c>
      <c r="C36" s="93"/>
      <c r="D36" s="93"/>
      <c r="E36" s="93">
        <v>2018</v>
      </c>
      <c r="F36" s="93"/>
      <c r="G36" s="93">
        <v>2019</v>
      </c>
      <c r="H36" s="93"/>
      <c r="I36" s="93">
        <v>2020</v>
      </c>
      <c r="J36" s="93"/>
      <c r="K36" s="93">
        <v>2021</v>
      </c>
      <c r="L36" s="93"/>
      <c r="M36" s="93">
        <v>2022</v>
      </c>
      <c r="N36" s="93"/>
      <c r="O36" s="93">
        <v>2023</v>
      </c>
      <c r="P36" s="93"/>
      <c r="Q36" s="42"/>
      <c r="R36" s="43">
        <v>1000</v>
      </c>
      <c r="S36" s="44">
        <v>2000</v>
      </c>
      <c r="T36" s="44">
        <v>3000</v>
      </c>
      <c r="U36" s="44">
        <v>4000</v>
      </c>
      <c r="V36" s="44">
        <v>5000</v>
      </c>
      <c r="W36" s="42"/>
      <c r="X36" s="43">
        <v>1000</v>
      </c>
      <c r="Y36" s="44">
        <v>2000</v>
      </c>
      <c r="Z36" s="44">
        <v>3000</v>
      </c>
      <c r="AA36" s="44">
        <v>4000</v>
      </c>
      <c r="AB36" s="44">
        <v>5000</v>
      </c>
      <c r="AC36" s="45"/>
      <c r="AD36" s="43">
        <v>1000</v>
      </c>
      <c r="AE36" s="44">
        <v>2000</v>
      </c>
      <c r="AF36" s="44">
        <v>3000</v>
      </c>
      <c r="AG36" s="44">
        <v>4000</v>
      </c>
      <c r="AH36" s="44">
        <v>5000</v>
      </c>
      <c r="AI36" s="44">
        <v>6000</v>
      </c>
      <c r="AJ36" s="46">
        <v>9000</v>
      </c>
      <c r="AK36">
        <v>1000</v>
      </c>
      <c r="AL36">
        <v>2000</v>
      </c>
      <c r="AM36">
        <v>3000</v>
      </c>
      <c r="AN36">
        <v>4000</v>
      </c>
      <c r="AO36">
        <v>5000</v>
      </c>
      <c r="AP36">
        <v>6000</v>
      </c>
      <c r="AQ36">
        <v>9000</v>
      </c>
      <c r="AR36" s="47"/>
      <c r="AS36">
        <v>1000</v>
      </c>
      <c r="AT36">
        <v>2000</v>
      </c>
      <c r="AU36">
        <v>3000</v>
      </c>
      <c r="AV36">
        <v>4000</v>
      </c>
      <c r="AW36">
        <v>5000</v>
      </c>
      <c r="AX36">
        <v>6000</v>
      </c>
      <c r="AY36">
        <v>9000</v>
      </c>
    </row>
    <row r="37" spans="1:51" hidden="1">
      <c r="A37" t="s">
        <v>97</v>
      </c>
      <c r="B37" s="19">
        <v>136440164.62</v>
      </c>
      <c r="D37" s="48">
        <f>+B37/B38</f>
        <v>0.23960579685310796</v>
      </c>
      <c r="E37" s="49">
        <v>150095318.49000001</v>
      </c>
      <c r="F37" s="48">
        <f>+E37/E38</f>
        <v>0.25272489967956585</v>
      </c>
      <c r="G37" s="50">
        <f>SUM(AS37:AY37)-AV37-AY37</f>
        <v>110394613.83000001</v>
      </c>
      <c r="H37" s="48">
        <f>+G37/G38</f>
        <v>0.18758402114721534</v>
      </c>
      <c r="I37" s="49">
        <f>SUM(AK37:AQ37)-AN37-AQ37</f>
        <v>179555745.41999996</v>
      </c>
      <c r="J37" s="48">
        <f>+I37/I38</f>
        <v>0.3415061235160195</v>
      </c>
      <c r="K37" s="49">
        <f>SUM(AD37:AJ37)-AG37-AJ37</f>
        <v>108183853.33999999</v>
      </c>
      <c r="L37" s="48">
        <f>+K37/K38</f>
        <v>0.19480871655850684</v>
      </c>
      <c r="M37" s="49">
        <f>SUM(X37:AB37)-AA37</f>
        <v>107975637.51999998</v>
      </c>
      <c r="N37" s="48">
        <f>+M37/M38</f>
        <v>0.19034738527759143</v>
      </c>
      <c r="O37" s="49">
        <f>SUM(R37:V37)-U37</f>
        <v>120673504.61999999</v>
      </c>
      <c r="P37" s="48">
        <f>+O37/O38</f>
        <v>0.14061112864895961</v>
      </c>
      <c r="Q37" s="48"/>
      <c r="R37" s="51">
        <v>105393774.81999999</v>
      </c>
      <c r="S37" s="52">
        <v>7949654.3499999996</v>
      </c>
      <c r="T37" s="52">
        <v>6398136.3300000001</v>
      </c>
      <c r="U37" s="52">
        <v>45797482.329999998</v>
      </c>
      <c r="V37" s="52">
        <v>931939.12</v>
      </c>
      <c r="W37" s="48"/>
      <c r="X37" s="51">
        <v>94475900.890000001</v>
      </c>
      <c r="Y37" s="52">
        <v>4242389.8499999996</v>
      </c>
      <c r="Z37" s="52">
        <v>9044729.8399999999</v>
      </c>
      <c r="AA37" s="52">
        <v>27071365.93</v>
      </c>
      <c r="AB37" s="52">
        <v>212616.94</v>
      </c>
      <c r="AC37" s="48"/>
      <c r="AD37" s="51">
        <v>101029918.45</v>
      </c>
      <c r="AE37" s="52">
        <v>3091095.12</v>
      </c>
      <c r="AF37" s="52">
        <v>3410727.76</v>
      </c>
      <c r="AG37" s="52">
        <v>36922082.420000002</v>
      </c>
      <c r="AH37" s="52">
        <v>652112.01</v>
      </c>
      <c r="AI37" s="52"/>
      <c r="AJ37" s="53">
        <v>0</v>
      </c>
      <c r="AK37" s="49">
        <v>170386929.38999999</v>
      </c>
      <c r="AL37" s="49">
        <v>2270797.13</v>
      </c>
      <c r="AM37" s="49">
        <v>6797026.9800000004</v>
      </c>
      <c r="AN37" s="49">
        <v>39767331.140000001</v>
      </c>
      <c r="AO37" s="49">
        <v>100991.92</v>
      </c>
      <c r="AP37" s="49"/>
      <c r="AQ37" s="49"/>
      <c r="AR37" s="48"/>
      <c r="AS37" s="49">
        <v>98671615.150000006</v>
      </c>
      <c r="AT37" s="49">
        <v>4229025.7300000004</v>
      </c>
      <c r="AU37" s="49">
        <v>7325001.7300000004</v>
      </c>
      <c r="AV37" s="49">
        <v>32980761.719999999</v>
      </c>
      <c r="AW37" s="49">
        <v>168971.22</v>
      </c>
      <c r="AX37" s="49">
        <v>0</v>
      </c>
      <c r="AY37" s="49">
        <v>0</v>
      </c>
    </row>
    <row r="38" spans="1:51" hidden="1">
      <c r="A38" t="s">
        <v>98</v>
      </c>
      <c r="B38" s="19">
        <v>569435992</v>
      </c>
      <c r="E38" s="49">
        <v>593907916</v>
      </c>
      <c r="F38" s="54"/>
      <c r="G38" s="49">
        <v>588507556</v>
      </c>
      <c r="H38" s="54"/>
      <c r="I38" s="49">
        <v>525776063.89999998</v>
      </c>
      <c r="J38" s="54"/>
      <c r="K38" s="49">
        <v>555333740.97000003</v>
      </c>
      <c r="L38" s="54"/>
      <c r="M38" s="49">
        <v>567255690.75999999</v>
      </c>
      <c r="N38" s="54"/>
      <c r="O38" s="49">
        <v>858207353.71000004</v>
      </c>
      <c r="P38" s="54"/>
      <c r="Q38" s="54"/>
      <c r="R38" s="54"/>
      <c r="S38" s="54"/>
      <c r="T38" s="54"/>
      <c r="U38" s="54"/>
      <c r="V38" s="54"/>
      <c r="W38" s="54"/>
      <c r="X38" s="51"/>
      <c r="Y38" s="52"/>
      <c r="Z38" s="52"/>
      <c r="AA38" s="52"/>
      <c r="AB38" s="52"/>
      <c r="AC38" s="54"/>
      <c r="AD38" s="51"/>
      <c r="AE38" s="52"/>
      <c r="AF38" s="52"/>
      <c r="AG38" s="52"/>
      <c r="AH38" s="52"/>
      <c r="AI38" s="52"/>
      <c r="AJ38" s="55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</row>
    <row r="39" spans="1:51" hidden="1">
      <c r="A39" s="8" t="s">
        <v>16</v>
      </c>
      <c r="E39" s="54"/>
      <c r="F39" s="54"/>
      <c r="G39" s="54"/>
      <c r="H39" s="54"/>
      <c r="I39" s="49"/>
      <c r="J39" s="48"/>
      <c r="K39" s="49"/>
      <c r="L39" s="48"/>
      <c r="M39" s="49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51"/>
      <c r="Y39" s="52"/>
      <c r="Z39" s="52"/>
      <c r="AA39" s="52"/>
      <c r="AB39" s="52"/>
      <c r="AC39" s="48"/>
      <c r="AD39" s="51"/>
      <c r="AE39" s="52"/>
      <c r="AF39" s="52"/>
      <c r="AG39" s="52"/>
      <c r="AH39" s="52"/>
      <c r="AI39" s="52"/>
      <c r="AJ39" s="53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</row>
    <row r="40" spans="1:51" hidden="1">
      <c r="A40" t="s">
        <v>97</v>
      </c>
      <c r="B40" s="19">
        <v>266509234.28999999</v>
      </c>
      <c r="D40" s="48">
        <f>+B40/B41</f>
        <v>0.46802316333035721</v>
      </c>
      <c r="E40" s="19">
        <v>281360082.87</v>
      </c>
      <c r="F40" s="48">
        <f>+E40/E41</f>
        <v>0.45713746237508407</v>
      </c>
      <c r="G40" s="19">
        <f>SUM(AS40:AY40)-AV40-AY40</f>
        <v>214299591.63</v>
      </c>
      <c r="H40" s="48">
        <f>+G40/G41</f>
        <v>0.41382276735780493</v>
      </c>
      <c r="I40" s="49">
        <f>SUM(AK40:AQ40)-AN40-AQ40</f>
        <v>275104578.70000005</v>
      </c>
      <c r="J40" s="48">
        <f>+I40/I41</f>
        <v>0.5215512099611872</v>
      </c>
      <c r="K40" s="49">
        <f>SUM(AD40:AJ40)-AG40-AJ40</f>
        <v>205320766.53000003</v>
      </c>
      <c r="L40" s="48">
        <f>+K40/K41</f>
        <v>0.34627491776973601</v>
      </c>
      <c r="M40" s="49">
        <f>SUM(X40:AB40)-AA40</f>
        <v>255452720.30000001</v>
      </c>
      <c r="N40" s="48">
        <f>+M40/M41</f>
        <v>0.40964428280694654</v>
      </c>
      <c r="O40" s="49">
        <f>SUM(R40:V40)-U40</f>
        <v>254885184.66</v>
      </c>
      <c r="P40" s="48">
        <f>+O40/O41</f>
        <v>0.29644925295859131</v>
      </c>
      <c r="Q40" s="48"/>
      <c r="R40" s="51">
        <v>218665471.16999999</v>
      </c>
      <c r="S40" s="52">
        <v>18320066.59</v>
      </c>
      <c r="T40" s="52">
        <v>15281970.810000001</v>
      </c>
      <c r="U40" s="52">
        <v>88939424.909999996</v>
      </c>
      <c r="V40" s="52">
        <v>2617676.09</v>
      </c>
      <c r="W40" s="48"/>
      <c r="X40" s="51">
        <v>199015537.97</v>
      </c>
      <c r="Y40" s="52">
        <v>7939091.4900000002</v>
      </c>
      <c r="Z40" s="52">
        <v>47959360.780000001</v>
      </c>
      <c r="AA40" s="52">
        <v>62137541.109999999</v>
      </c>
      <c r="AB40" s="52">
        <v>538730.06000000006</v>
      </c>
      <c r="AC40" s="48"/>
      <c r="AD40" s="51">
        <v>189119098.19</v>
      </c>
      <c r="AE40" s="52">
        <v>6331635.96</v>
      </c>
      <c r="AF40" s="52">
        <v>8974400.3399999999</v>
      </c>
      <c r="AG40" s="52">
        <v>63109503.609999999</v>
      </c>
      <c r="AH40" s="52">
        <v>895632.04</v>
      </c>
      <c r="AI40" s="52"/>
      <c r="AJ40" s="53"/>
      <c r="AK40" s="49">
        <v>259980153.12</v>
      </c>
      <c r="AL40" s="49">
        <v>2966212.34</v>
      </c>
      <c r="AM40" s="49">
        <v>11637367.439999999</v>
      </c>
      <c r="AN40" s="49">
        <v>63212523.200000003</v>
      </c>
      <c r="AO40" s="49">
        <v>520845.8</v>
      </c>
      <c r="AP40" s="48"/>
      <c r="AQ40" s="48"/>
      <c r="AR40" s="48"/>
      <c r="AS40" s="49">
        <v>192057099.00999999</v>
      </c>
      <c r="AT40" s="49">
        <v>8587064.8599999994</v>
      </c>
      <c r="AU40" s="49">
        <v>13390168.77</v>
      </c>
      <c r="AV40" s="49">
        <v>67890084.730000004</v>
      </c>
      <c r="AW40" s="49">
        <v>265258.99</v>
      </c>
      <c r="AX40" s="49">
        <v>0</v>
      </c>
      <c r="AY40" s="49">
        <v>0</v>
      </c>
    </row>
    <row r="41" spans="1:51" hidden="1">
      <c r="A41" t="s">
        <v>98</v>
      </c>
      <c r="B41" s="19">
        <v>569435992</v>
      </c>
      <c r="E41" s="49">
        <v>615482444.62</v>
      </c>
      <c r="F41" s="54"/>
      <c r="G41" s="49">
        <v>517853556</v>
      </c>
      <c r="H41" s="54"/>
      <c r="I41" s="49">
        <v>527473761.81999999</v>
      </c>
      <c r="J41" s="54"/>
      <c r="K41" s="19">
        <v>592941492.41999996</v>
      </c>
      <c r="L41" s="54"/>
      <c r="M41" s="19">
        <v>623596449.46000004</v>
      </c>
      <c r="N41" s="54"/>
      <c r="O41" s="19">
        <v>859793648.03999996</v>
      </c>
      <c r="P41" s="54"/>
      <c r="Q41" s="54"/>
      <c r="R41" s="54"/>
      <c r="S41" s="54"/>
      <c r="T41" s="54"/>
      <c r="U41" s="54"/>
      <c r="V41" s="54"/>
      <c r="W41" s="54"/>
      <c r="X41" s="51"/>
      <c r="Y41" s="52"/>
      <c r="Z41" s="52"/>
      <c r="AA41" s="52"/>
      <c r="AB41" s="52"/>
      <c r="AC41" s="54"/>
      <c r="AD41" s="51"/>
      <c r="AE41" s="52"/>
      <c r="AF41" s="52"/>
      <c r="AG41" s="52"/>
      <c r="AH41" s="52"/>
      <c r="AI41" s="52"/>
      <c r="AJ41" s="55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</row>
    <row r="42" spans="1:51" hidden="1">
      <c r="A42" s="8" t="s">
        <v>17</v>
      </c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1"/>
      <c r="Y42" s="52"/>
      <c r="Z42" s="52"/>
      <c r="AA42" s="52"/>
      <c r="AB42" s="52"/>
      <c r="AC42" s="54"/>
      <c r="AD42" s="51"/>
      <c r="AE42" s="52"/>
      <c r="AF42" s="52"/>
      <c r="AG42" s="52"/>
      <c r="AH42" s="52"/>
      <c r="AI42" s="52"/>
      <c r="AJ42" s="55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</row>
    <row r="43" spans="1:51" hidden="1">
      <c r="A43" t="s">
        <v>97</v>
      </c>
      <c r="B43" s="19">
        <v>387033022.14999998</v>
      </c>
      <c r="D43" s="48">
        <f>+B43/B44</f>
        <v>0.67595993411730915</v>
      </c>
      <c r="E43" s="19">
        <v>404707556.16000003</v>
      </c>
      <c r="F43" s="48">
        <f>+E43/E44</f>
        <v>0.65754524714326701</v>
      </c>
      <c r="G43" s="19">
        <f>SUM(AS43:AY43)-AV43-AY43</f>
        <v>312716312.51999998</v>
      </c>
      <c r="H43" s="48">
        <f>+G43/G44</f>
        <v>0.60074735404679824</v>
      </c>
      <c r="I43" s="49">
        <f>SUM(AK43:AQ43)-AN43-AQ43</f>
        <v>373720837.31000006</v>
      </c>
      <c r="J43" s="48">
        <f>+I43/I44</f>
        <v>0.68295904662085205</v>
      </c>
      <c r="K43" s="49">
        <f>SUM(AD43:AJ43)-AG43-AJ43</f>
        <v>315233173.90000004</v>
      </c>
      <c r="L43" s="48">
        <f>+K43/K44</f>
        <v>0.52083326719994927</v>
      </c>
      <c r="M43" s="49">
        <f>SUM(X43:AB43)-AA43</f>
        <v>378156661.05000001</v>
      </c>
      <c r="N43" s="48">
        <f>+M43/M44</f>
        <v>0.54192632694922493</v>
      </c>
      <c r="O43" s="49">
        <f>SUM(R43:V43)-U43</f>
        <v>380984637.08000004</v>
      </c>
      <c r="P43" s="48">
        <f>+O43/O44</f>
        <v>0.40446178529538618</v>
      </c>
      <c r="Q43" s="48"/>
      <c r="R43" s="51">
        <v>332336652.35000002</v>
      </c>
      <c r="S43" s="52">
        <v>21948585.02</v>
      </c>
      <c r="T43" s="52">
        <v>23304755.969999999</v>
      </c>
      <c r="U43" s="52">
        <v>144201760.34</v>
      </c>
      <c r="V43" s="52">
        <v>3394643.74</v>
      </c>
      <c r="W43" s="48"/>
      <c r="X43" s="51">
        <v>308873783.92000002</v>
      </c>
      <c r="Y43" s="52">
        <v>12904434.17</v>
      </c>
      <c r="Z43" s="52">
        <v>55253043.149999999</v>
      </c>
      <c r="AA43" s="52">
        <v>103911326.73</v>
      </c>
      <c r="AB43" s="52">
        <v>1125399.81</v>
      </c>
      <c r="AC43" s="48"/>
      <c r="AD43" s="51">
        <v>281978499.27999997</v>
      </c>
      <c r="AE43" s="52">
        <v>11299513.789999999</v>
      </c>
      <c r="AF43" s="52">
        <v>17358187.48</v>
      </c>
      <c r="AG43" s="52">
        <v>87908479.879999995</v>
      </c>
      <c r="AH43" s="52">
        <v>4596973.3499999996</v>
      </c>
      <c r="AI43" s="52"/>
      <c r="AJ43" s="53"/>
      <c r="AK43" s="49">
        <v>351554349.47000003</v>
      </c>
      <c r="AL43" s="49">
        <v>5288531.88</v>
      </c>
      <c r="AM43" s="49">
        <v>16201041.6</v>
      </c>
      <c r="AN43" s="49">
        <v>86689826.319999993</v>
      </c>
      <c r="AO43" s="49">
        <v>676914.36</v>
      </c>
      <c r="AP43" s="49"/>
      <c r="AQ43" s="49"/>
      <c r="AR43" s="48"/>
      <c r="AS43" s="49">
        <v>281946505.63999999</v>
      </c>
      <c r="AT43" s="49">
        <v>10921702.880000001</v>
      </c>
      <c r="AU43" s="49">
        <v>19572846.010000002</v>
      </c>
      <c r="AV43" s="49">
        <v>96444795.659999996</v>
      </c>
      <c r="AW43" s="49">
        <v>275257.99</v>
      </c>
      <c r="AX43" s="49"/>
      <c r="AY43" s="49"/>
    </row>
    <row r="44" spans="1:51" hidden="1">
      <c r="A44" t="s">
        <v>98</v>
      </c>
      <c r="B44" s="19">
        <v>572567992</v>
      </c>
      <c r="E44" s="49">
        <v>615482444.62</v>
      </c>
      <c r="F44" s="54"/>
      <c r="G44" s="49">
        <v>520545467.93000001</v>
      </c>
      <c r="H44" s="54"/>
      <c r="I44" s="49">
        <v>547208268.42999995</v>
      </c>
      <c r="J44" s="54"/>
      <c r="K44" s="49">
        <v>605247770.74000001</v>
      </c>
      <c r="L44" s="54"/>
      <c r="M44" s="19">
        <v>697800867.47000003</v>
      </c>
      <c r="N44" s="54"/>
      <c r="O44" s="19">
        <v>941954594.79999995</v>
      </c>
      <c r="P44" s="54"/>
      <c r="Q44" s="54"/>
      <c r="R44" s="54"/>
      <c r="S44" s="54"/>
      <c r="T44" s="54"/>
      <c r="U44" s="54"/>
      <c r="V44" s="54"/>
      <c r="W44" s="54"/>
      <c r="X44" s="51"/>
      <c r="Y44" s="52"/>
      <c r="Z44" s="52"/>
      <c r="AA44" s="52"/>
      <c r="AB44" s="52"/>
      <c r="AC44" s="54"/>
      <c r="AD44" s="51"/>
      <c r="AE44" s="52"/>
      <c r="AF44" s="52"/>
      <c r="AG44" s="52"/>
      <c r="AH44" s="52"/>
      <c r="AI44" s="52"/>
      <c r="AJ44" s="55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</row>
    <row r="45" spans="1:51" hidden="1">
      <c r="A45" s="8" t="s">
        <v>18</v>
      </c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1"/>
      <c r="Y45" s="52"/>
      <c r="Z45" s="52"/>
      <c r="AA45" s="52"/>
      <c r="AB45" s="52"/>
      <c r="AC45" s="54"/>
      <c r="AD45" s="51"/>
      <c r="AE45" s="52"/>
      <c r="AF45" s="52"/>
      <c r="AG45" s="52"/>
      <c r="AH45" s="52"/>
      <c r="AI45" s="52"/>
      <c r="AJ45" s="55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</row>
    <row r="46" spans="1:51" hidden="1">
      <c r="A46" t="s">
        <v>97</v>
      </c>
      <c r="D46" s="48">
        <f>+B46/B47</f>
        <v>0</v>
      </c>
      <c r="E46" s="19">
        <v>598704816.67999995</v>
      </c>
      <c r="F46" s="48">
        <f>+E46/E47</f>
        <v>0.95377882246605394</v>
      </c>
      <c r="G46" s="19">
        <f>SUM(AS46:AY46)-AV46-AY46</f>
        <v>405708896.71999991</v>
      </c>
      <c r="H46" s="48">
        <f>+G46/G47</f>
        <v>0.72292924305941741</v>
      </c>
      <c r="I46" s="49">
        <f>SUM(AK46:AQ46)-AN46-AQ46</f>
        <v>476727830.29000002</v>
      </c>
      <c r="J46" s="48">
        <f>+I46/I47</f>
        <v>0.82291294154298689</v>
      </c>
      <c r="K46" s="49">
        <f>SUM(AD46:AJ46)-AG46-AJ46</f>
        <v>564195399.73000002</v>
      </c>
      <c r="L46" s="48">
        <f>+K46/K47</f>
        <v>0.796509124108018</v>
      </c>
      <c r="M46" s="49">
        <f>SUM(X46:AB46)-AA46</f>
        <v>606990367.22000003</v>
      </c>
      <c r="N46" s="48">
        <f>+M46/M47</f>
        <v>0.71132188295067067</v>
      </c>
      <c r="O46" s="49">
        <f>SUM(R46:V46)-U46</f>
        <v>651395022.22000003</v>
      </c>
      <c r="P46" s="48">
        <f>+O46/O47</f>
        <v>0.68783931227968031</v>
      </c>
      <c r="Q46" s="48"/>
      <c r="R46" s="51">
        <v>559717496.5</v>
      </c>
      <c r="S46" s="51">
        <v>30221150.559999999</v>
      </c>
      <c r="T46" s="51">
        <v>34255831.030000001</v>
      </c>
      <c r="U46" s="51">
        <v>294121800.92000002</v>
      </c>
      <c r="V46" s="51">
        <v>27200544.129999999</v>
      </c>
      <c r="W46" s="51">
        <v>1499450.27</v>
      </c>
      <c r="X46" s="51">
        <v>509467644.5</v>
      </c>
      <c r="Y46" s="52">
        <v>20845603.77</v>
      </c>
      <c r="Z46" s="52">
        <v>67120311.709999993</v>
      </c>
      <c r="AA46" s="52">
        <v>196336912.27000001</v>
      </c>
      <c r="AB46" s="52">
        <v>9556807.2400000002</v>
      </c>
      <c r="AC46" s="48"/>
      <c r="AD46" s="51">
        <v>484139840.63</v>
      </c>
      <c r="AE46" s="52">
        <v>16588336.609999999</v>
      </c>
      <c r="AF46" s="52">
        <v>46101450.960000001</v>
      </c>
      <c r="AG46" s="52">
        <v>140126274.74000001</v>
      </c>
      <c r="AH46" s="52">
        <v>17365771.530000001</v>
      </c>
      <c r="AI46" s="52"/>
      <c r="AJ46" s="53"/>
      <c r="AK46" s="49">
        <v>436197567.41000003</v>
      </c>
      <c r="AL46" s="49">
        <v>6844328.6100000003</v>
      </c>
      <c r="AM46" s="49">
        <v>20905515.629999999</v>
      </c>
      <c r="AN46" s="49">
        <v>106576553.93000001</v>
      </c>
      <c r="AO46" s="49">
        <v>8766955.8800000008</v>
      </c>
      <c r="AP46" s="49">
        <v>4013462.76</v>
      </c>
      <c r="AQ46" s="49"/>
      <c r="AR46" s="48"/>
      <c r="AS46" s="49">
        <v>368901807.02999997</v>
      </c>
      <c r="AT46" s="49">
        <v>12663121.52</v>
      </c>
      <c r="AU46" s="49">
        <v>23699742.25</v>
      </c>
      <c r="AV46" s="49">
        <v>155492493.90000001</v>
      </c>
      <c r="AW46" s="49">
        <v>444225.92</v>
      </c>
      <c r="AX46" s="49"/>
      <c r="AY46" s="49"/>
    </row>
    <row r="47" spans="1:51" hidden="1">
      <c r="A47" t="s">
        <v>98</v>
      </c>
      <c r="B47" s="19">
        <v>573789916.65999997</v>
      </c>
      <c r="E47" s="49">
        <v>627718714.84000003</v>
      </c>
      <c r="F47" s="54"/>
      <c r="G47" s="49">
        <v>561201390.88999999</v>
      </c>
      <c r="H47" s="54"/>
      <c r="I47" s="49">
        <v>579317454.15999997</v>
      </c>
      <c r="J47" s="54"/>
      <c r="K47" s="49">
        <v>708335137.23000002</v>
      </c>
      <c r="L47" s="54"/>
      <c r="M47" s="19">
        <v>853327279.49000001</v>
      </c>
      <c r="N47" s="54"/>
      <c r="O47" s="19">
        <v>947016273.40999997</v>
      </c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6"/>
      <c r="AE47" s="57"/>
      <c r="AF47" s="57"/>
      <c r="AG47" s="57"/>
      <c r="AH47" s="57"/>
      <c r="AI47" s="57"/>
      <c r="AJ47" s="58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</row>
    <row r="48" spans="1:51" hidden="1"/>
    <row r="49" spans="1:44" hidden="1">
      <c r="A49" t="s">
        <v>109</v>
      </c>
    </row>
    <row r="50" spans="1:44" hidden="1">
      <c r="A50" t="s">
        <v>106</v>
      </c>
    </row>
    <row r="51" spans="1:44" hidden="1">
      <c r="A51" s="120" t="s">
        <v>107</v>
      </c>
      <c r="B51" s="121"/>
      <c r="C51" s="121"/>
      <c r="D51" s="121"/>
      <c r="E51" s="121"/>
      <c r="F51" s="121"/>
      <c r="G51" s="121"/>
      <c r="H51" s="121"/>
      <c r="I51" s="59"/>
      <c r="J51" s="59"/>
      <c r="K51" s="60"/>
      <c r="L51" s="60"/>
      <c r="M51" s="61"/>
      <c r="N51" s="61"/>
      <c r="O51" s="61"/>
      <c r="P51" s="62"/>
      <c r="Q51" s="62"/>
      <c r="R51" s="62"/>
      <c r="S51" s="62"/>
      <c r="T51" s="62"/>
      <c r="U51" s="62"/>
      <c r="V51" s="62"/>
      <c r="W51" s="62"/>
      <c r="X51" s="61"/>
      <c r="Y51" s="61"/>
      <c r="Z51" s="61"/>
      <c r="AA51" s="61"/>
      <c r="AB51" s="61"/>
      <c r="AC51" s="61"/>
      <c r="AD51" s="60"/>
      <c r="AE51" s="60"/>
      <c r="AF51" s="60"/>
      <c r="AG51" s="60"/>
      <c r="AH51" s="60"/>
      <c r="AI51" s="63"/>
      <c r="AJ51" s="60"/>
      <c r="AK51" s="59"/>
      <c r="AL51" s="59"/>
      <c r="AM51" s="59"/>
      <c r="AN51" s="59"/>
      <c r="AO51" s="59"/>
      <c r="AP51" s="59"/>
      <c r="AQ51" s="59"/>
      <c r="AR51" s="59"/>
    </row>
    <row r="52" spans="1:44" hidden="1">
      <c r="A52" s="121"/>
      <c r="B52" s="121"/>
      <c r="C52" s="121"/>
      <c r="D52" s="121"/>
      <c r="E52" s="121"/>
      <c r="F52" s="121"/>
      <c r="G52" s="121"/>
      <c r="H52" s="121"/>
      <c r="I52" s="59"/>
      <c r="J52" s="59"/>
      <c r="K52" s="60"/>
      <c r="L52" s="60"/>
      <c r="M52" s="61"/>
      <c r="N52" s="61"/>
      <c r="O52" s="61"/>
      <c r="P52" s="62"/>
      <c r="Q52" s="62"/>
      <c r="R52" s="62"/>
      <c r="S52" s="62"/>
      <c r="T52" s="62"/>
      <c r="U52" s="62"/>
      <c r="V52" s="62"/>
      <c r="W52" s="62"/>
      <c r="X52" s="61"/>
      <c r="Y52" s="61"/>
      <c r="Z52" s="61"/>
      <c r="AA52" s="61"/>
      <c r="AB52" s="61"/>
      <c r="AC52" s="61"/>
      <c r="AD52" s="60"/>
      <c r="AE52" s="60"/>
      <c r="AF52" s="60"/>
      <c r="AG52" s="60"/>
      <c r="AH52" s="60"/>
      <c r="AI52" s="63"/>
      <c r="AJ52" s="60"/>
      <c r="AK52" s="59"/>
      <c r="AL52" s="59"/>
      <c r="AM52" s="59"/>
      <c r="AN52" s="59"/>
      <c r="AO52" s="59"/>
      <c r="AP52" s="59"/>
      <c r="AQ52" s="59"/>
      <c r="AR52" s="59"/>
    </row>
    <row r="53" spans="1:44" hidden="1">
      <c r="A53" s="64" t="s">
        <v>108</v>
      </c>
    </row>
    <row r="54" spans="1:44" hidden="1">
      <c r="A54" s="64" t="s">
        <v>110</v>
      </c>
    </row>
    <row r="55" spans="1:44" hidden="1"/>
    <row r="56" spans="1:44" hidden="1"/>
    <row r="57" spans="1:44" hidden="1"/>
    <row r="58" spans="1:44" hidden="1"/>
    <row r="59" spans="1:44" hidden="1">
      <c r="E59" t="s">
        <v>115</v>
      </c>
      <c r="G59" t="s">
        <v>114</v>
      </c>
    </row>
    <row r="60" spans="1:44" hidden="1">
      <c r="E60" s="49">
        <v>615482444.62</v>
      </c>
      <c r="F60" s="49"/>
      <c r="G60" s="49">
        <v>615482444.62</v>
      </c>
    </row>
    <row r="61" spans="1:44" hidden="1">
      <c r="E61" s="49">
        <v>614804287.29999995</v>
      </c>
      <c r="F61" s="49"/>
      <c r="G61" s="49">
        <v>601889858.20000005</v>
      </c>
    </row>
    <row r="62" spans="1:44" hidden="1">
      <c r="E62" s="49">
        <f>+E60-E61</f>
        <v>678157.32000005245</v>
      </c>
      <c r="F62" s="49"/>
      <c r="G62" s="49">
        <f>+G60-G61</f>
        <v>13592586.419999957</v>
      </c>
    </row>
    <row r="63" spans="1:44" hidden="1"/>
    <row r="64" spans="1:4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</sheetData>
  <mergeCells count="54">
    <mergeCell ref="A51:H52"/>
    <mergeCell ref="K36:L36"/>
    <mergeCell ref="G36:H36"/>
    <mergeCell ref="E36:F36"/>
    <mergeCell ref="F9:H9"/>
    <mergeCell ref="C32:D32"/>
    <mergeCell ref="F30:H30"/>
    <mergeCell ref="B36:D36"/>
    <mergeCell ref="B17:C17"/>
    <mergeCell ref="B16:C16"/>
    <mergeCell ref="B15:C15"/>
    <mergeCell ref="B34:H34"/>
    <mergeCell ref="O36:P36"/>
    <mergeCell ref="M36:N36"/>
    <mergeCell ref="B9:C9"/>
    <mergeCell ref="R35:V35"/>
    <mergeCell ref="B5:H5"/>
    <mergeCell ref="B30:C30"/>
    <mergeCell ref="B31:H31"/>
    <mergeCell ref="B6:H6"/>
    <mergeCell ref="D10:H10"/>
    <mergeCell ref="B10:C10"/>
    <mergeCell ref="B12:C12"/>
    <mergeCell ref="B25:H25"/>
    <mergeCell ref="B7:C7"/>
    <mergeCell ref="B11:C11"/>
    <mergeCell ref="B8:C8"/>
    <mergeCell ref="D8:H8"/>
    <mergeCell ref="I36:J36"/>
    <mergeCell ref="F29:H29"/>
    <mergeCell ref="B13:C14"/>
    <mergeCell ref="C28:H28"/>
    <mergeCell ref="B29:C29"/>
    <mergeCell ref="B18:C18"/>
    <mergeCell ref="C26:D26"/>
    <mergeCell ref="D21:H21"/>
    <mergeCell ref="B24:C24"/>
    <mergeCell ref="B19:C19"/>
    <mergeCell ref="D22:H22"/>
    <mergeCell ref="B23:C23"/>
    <mergeCell ref="B22:C22"/>
    <mergeCell ref="D2:H2"/>
    <mergeCell ref="D3:H3"/>
    <mergeCell ref="X35:AB35"/>
    <mergeCell ref="AS35:AY35"/>
    <mergeCell ref="B20:C20"/>
    <mergeCell ref="B32:B33"/>
    <mergeCell ref="D12:H12"/>
    <mergeCell ref="B27:H27"/>
    <mergeCell ref="C33:D33"/>
    <mergeCell ref="AK35:AQ35"/>
    <mergeCell ref="B21:C21"/>
    <mergeCell ref="AD35:AJ35"/>
    <mergeCell ref="B4:H4"/>
  </mergeCells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04"/>
  <sheetViews>
    <sheetView workbookViewId="0">
      <selection activeCell="J107" sqref="J107"/>
    </sheetView>
  </sheetViews>
  <sheetFormatPr baseColWidth="10" defaultColWidth="10" defaultRowHeight="15"/>
  <cols>
    <col min="1" max="1" width="6.42578125" customWidth="1"/>
    <col min="2" max="2" width="15.140625" bestFit="1" customWidth="1"/>
    <col min="4" max="4" width="12.85546875" bestFit="1" customWidth="1"/>
    <col min="6" max="6" width="12.85546875" bestFit="1" customWidth="1"/>
    <col min="8" max="8" width="12.85546875" bestFit="1" customWidth="1"/>
    <col min="10" max="10" width="12.85546875" bestFit="1" customWidth="1"/>
    <col min="12" max="12" width="12.85546875" bestFit="1" customWidth="1"/>
    <col min="14" max="14" width="12.85546875" bestFit="1" customWidth="1"/>
  </cols>
  <sheetData>
    <row r="1" spans="2:7">
      <c r="C1" s="73" t="s">
        <v>117</v>
      </c>
      <c r="D1" s="73"/>
      <c r="E1" s="73"/>
      <c r="F1" s="73"/>
      <c r="G1" s="73"/>
    </row>
    <row r="2" spans="2:7">
      <c r="C2" s="73" t="s">
        <v>118</v>
      </c>
      <c r="D2" s="73"/>
      <c r="E2" s="73"/>
      <c r="F2" s="73"/>
      <c r="G2" s="73"/>
    </row>
    <row r="4" spans="2:7">
      <c r="B4" s="75" t="s">
        <v>0</v>
      </c>
      <c r="C4" s="75"/>
      <c r="D4" s="75"/>
      <c r="E4" s="75"/>
      <c r="F4" s="75"/>
      <c r="G4" s="75"/>
    </row>
    <row r="5" spans="2:7">
      <c r="B5" s="89" t="s">
        <v>1</v>
      </c>
      <c r="C5" s="89"/>
      <c r="D5" s="89"/>
      <c r="E5" s="89"/>
      <c r="F5" s="89"/>
      <c r="G5" s="89"/>
    </row>
    <row r="6" spans="2:7">
      <c r="B6" s="1"/>
      <c r="C6" s="1"/>
      <c r="D6" s="1"/>
      <c r="E6" s="1"/>
      <c r="F6" s="1"/>
      <c r="G6" s="1"/>
    </row>
    <row r="7" spans="2:7">
      <c r="B7" s="2" t="s">
        <v>2</v>
      </c>
      <c r="C7" s="90" t="s">
        <v>78</v>
      </c>
      <c r="D7" s="91"/>
      <c r="E7" s="91"/>
      <c r="F7" s="91"/>
      <c r="G7" s="92"/>
    </row>
    <row r="8" spans="2:7" ht="25.5" customHeight="1">
      <c r="B8" s="3" t="s">
        <v>3</v>
      </c>
      <c r="C8" s="4" t="s">
        <v>4</v>
      </c>
      <c r="D8" s="5" t="s">
        <v>5</v>
      </c>
      <c r="E8" s="84" t="s">
        <v>64</v>
      </c>
      <c r="F8" s="85"/>
      <c r="G8" s="86"/>
    </row>
    <row r="9" spans="2:7" ht="22.5" customHeight="1">
      <c r="B9" s="3" t="s">
        <v>6</v>
      </c>
      <c r="C9" s="84" t="s">
        <v>101</v>
      </c>
      <c r="D9" s="85"/>
      <c r="E9" s="85"/>
      <c r="F9" s="85"/>
      <c r="G9" s="86"/>
    </row>
    <row r="10" spans="2:7">
      <c r="B10" s="3" t="s">
        <v>7</v>
      </c>
      <c r="C10" s="6" t="s">
        <v>8</v>
      </c>
      <c r="D10" s="5" t="s">
        <v>9</v>
      </c>
      <c r="E10" s="7" t="s">
        <v>70</v>
      </c>
      <c r="F10" s="5" t="s">
        <v>11</v>
      </c>
      <c r="G10" s="7" t="s">
        <v>79</v>
      </c>
    </row>
    <row r="11" spans="2:7" ht="25.5" customHeight="1">
      <c r="B11" s="3" t="s">
        <v>13</v>
      </c>
      <c r="C11" s="84" t="s">
        <v>80</v>
      </c>
      <c r="D11" s="85"/>
      <c r="E11" s="85"/>
      <c r="F11" s="85"/>
      <c r="G11" s="86"/>
    </row>
    <row r="12" spans="2:7">
      <c r="B12" s="76" t="s">
        <v>14</v>
      </c>
      <c r="C12" s="8" t="s">
        <v>15</v>
      </c>
      <c r="D12" s="8" t="s">
        <v>16</v>
      </c>
      <c r="E12" s="8" t="s">
        <v>17</v>
      </c>
      <c r="F12" s="8" t="s">
        <v>18</v>
      </c>
      <c r="G12" s="8" t="s">
        <v>19</v>
      </c>
    </row>
    <row r="13" spans="2:7">
      <c r="B13" s="77"/>
      <c r="C13" s="7">
        <v>21</v>
      </c>
      <c r="D13" s="7">
        <v>42</v>
      </c>
      <c r="E13" s="7">
        <v>63</v>
      </c>
      <c r="F13" s="7">
        <v>83</v>
      </c>
      <c r="G13" s="7">
        <v>83</v>
      </c>
    </row>
    <row r="14" spans="2:7">
      <c r="B14" s="3" t="s">
        <v>111</v>
      </c>
      <c r="C14" s="7">
        <v>19</v>
      </c>
      <c r="D14" s="7">
        <v>41</v>
      </c>
      <c r="E14" s="7">
        <v>60</v>
      </c>
      <c r="F14" s="7">
        <v>72</v>
      </c>
      <c r="G14" s="7">
        <v>72</v>
      </c>
    </row>
    <row r="15" spans="2:7">
      <c r="B15" s="3" t="s">
        <v>105</v>
      </c>
      <c r="C15" s="6">
        <v>20</v>
      </c>
      <c r="D15" s="7">
        <v>38</v>
      </c>
      <c r="E15" s="7">
        <v>53</v>
      </c>
      <c r="F15" s="7">
        <v>78</v>
      </c>
      <c r="G15" s="7">
        <v>78</v>
      </c>
    </row>
    <row r="16" spans="2:7">
      <c r="B16" s="3" t="s">
        <v>104</v>
      </c>
      <c r="C16" s="7">
        <v>20</v>
      </c>
      <c r="D16" s="7">
        <v>39</v>
      </c>
      <c r="E16" s="7">
        <v>56</v>
      </c>
      <c r="F16" s="7">
        <v>85</v>
      </c>
      <c r="G16" s="7">
        <v>85</v>
      </c>
    </row>
    <row r="17" spans="2:7">
      <c r="B17" s="3" t="s">
        <v>20</v>
      </c>
      <c r="C17" s="6">
        <v>21</v>
      </c>
      <c r="D17" s="7">
        <v>42</v>
      </c>
      <c r="E17" s="7">
        <v>63</v>
      </c>
      <c r="F17" s="7">
        <v>83</v>
      </c>
      <c r="G17" s="7">
        <v>83</v>
      </c>
    </row>
    <row r="18" spans="2:7">
      <c r="B18" s="3" t="s">
        <v>21</v>
      </c>
      <c r="C18" s="6">
        <v>23</v>
      </c>
      <c r="D18" s="7">
        <v>48</v>
      </c>
      <c r="E18" s="7">
        <v>71</v>
      </c>
      <c r="F18" s="7">
        <v>96</v>
      </c>
      <c r="G18" s="7">
        <v>96</v>
      </c>
    </row>
    <row r="19" spans="2:7" ht="25.5">
      <c r="B19" s="9" t="s">
        <v>22</v>
      </c>
      <c r="C19" s="6" t="s">
        <v>23</v>
      </c>
      <c r="D19" s="10" t="s">
        <v>24</v>
      </c>
      <c r="E19" s="6" t="s">
        <v>72</v>
      </c>
      <c r="F19" s="10" t="s">
        <v>26</v>
      </c>
      <c r="G19" s="6" t="s">
        <v>27</v>
      </c>
    </row>
    <row r="20" spans="2:7">
      <c r="B20" s="9" t="s">
        <v>28</v>
      </c>
      <c r="C20" s="78" t="s">
        <v>29</v>
      </c>
      <c r="D20" s="79"/>
      <c r="E20" s="79"/>
      <c r="F20" s="79"/>
      <c r="G20" s="80"/>
    </row>
    <row r="21" spans="2:7" ht="25.5">
      <c r="B21" s="9" t="s">
        <v>30</v>
      </c>
      <c r="C21" s="84" t="s">
        <v>81</v>
      </c>
      <c r="D21" s="85"/>
      <c r="E21" s="85"/>
      <c r="F21" s="85"/>
      <c r="G21" s="86"/>
    </row>
    <row r="22" spans="2:7" ht="38.25">
      <c r="B22" s="9" t="s">
        <v>31</v>
      </c>
      <c r="C22" s="11" t="s">
        <v>82</v>
      </c>
      <c r="D22" s="10" t="s">
        <v>24</v>
      </c>
      <c r="E22" s="6" t="s">
        <v>75</v>
      </c>
      <c r="F22" s="10" t="s">
        <v>32</v>
      </c>
      <c r="G22" s="6" t="s">
        <v>51</v>
      </c>
    </row>
    <row r="23" spans="2:7" ht="38.25">
      <c r="B23" s="9" t="s">
        <v>33</v>
      </c>
      <c r="C23" s="11" t="s">
        <v>76</v>
      </c>
      <c r="D23" s="10" t="s">
        <v>24</v>
      </c>
      <c r="E23" s="6" t="s">
        <v>75</v>
      </c>
      <c r="F23" s="10" t="s">
        <v>32</v>
      </c>
      <c r="G23" s="6" t="s">
        <v>51</v>
      </c>
    </row>
    <row r="24" spans="2:7">
      <c r="B24" s="81" t="s">
        <v>34</v>
      </c>
      <c r="C24" s="82"/>
      <c r="D24" s="82"/>
      <c r="E24" s="82"/>
      <c r="F24" s="82"/>
      <c r="G24" s="83"/>
    </row>
    <row r="25" spans="2:7">
      <c r="B25" s="9" t="s">
        <v>35</v>
      </c>
      <c r="C25" s="7">
        <f>+-10%</f>
        <v>-0.1</v>
      </c>
      <c r="D25" s="10" t="s">
        <v>36</v>
      </c>
      <c r="E25" s="7">
        <f>+-20%</f>
        <v>-0.2</v>
      </c>
      <c r="F25" s="10" t="s">
        <v>37</v>
      </c>
      <c r="G25" s="7" t="s">
        <v>38</v>
      </c>
    </row>
    <row r="26" spans="2:7">
      <c r="B26" s="81" t="s">
        <v>39</v>
      </c>
      <c r="C26" s="82"/>
      <c r="D26" s="82"/>
      <c r="E26" s="82"/>
      <c r="F26" s="82"/>
      <c r="G26" s="83"/>
    </row>
    <row r="27" spans="2:7">
      <c r="B27" s="9" t="s">
        <v>40</v>
      </c>
      <c r="C27" s="84" t="s">
        <v>77</v>
      </c>
      <c r="D27" s="85"/>
      <c r="E27" s="85"/>
      <c r="F27" s="85"/>
      <c r="G27" s="86"/>
    </row>
    <row r="28" spans="2:7" ht="25.5">
      <c r="B28" s="9" t="s">
        <v>41</v>
      </c>
      <c r="C28" s="12">
        <v>44804</v>
      </c>
      <c r="D28" s="10" t="s">
        <v>42</v>
      </c>
      <c r="E28" s="84" t="s">
        <v>54</v>
      </c>
      <c r="F28" s="85"/>
      <c r="G28" s="86"/>
    </row>
    <row r="29" spans="2:7" ht="25.5">
      <c r="B29" s="9" t="s">
        <v>43</v>
      </c>
      <c r="C29" s="12">
        <v>45208</v>
      </c>
      <c r="D29" s="10" t="s">
        <v>42</v>
      </c>
      <c r="E29" s="84" t="s">
        <v>54</v>
      </c>
      <c r="F29" s="85"/>
      <c r="G29" s="86"/>
    </row>
    <row r="30" spans="2:7">
      <c r="B30" s="81" t="s">
        <v>116</v>
      </c>
      <c r="C30" s="82"/>
      <c r="D30" s="82"/>
      <c r="E30" s="82"/>
      <c r="F30" s="82"/>
      <c r="G30" s="83"/>
    </row>
    <row r="31" spans="2:7">
      <c r="B31" s="87" t="s">
        <v>44</v>
      </c>
      <c r="C31" s="8" t="s">
        <v>15</v>
      </c>
      <c r="D31" s="8" t="s">
        <v>16</v>
      </c>
      <c r="E31" s="8" t="s">
        <v>17</v>
      </c>
      <c r="F31" s="8" t="s">
        <v>18</v>
      </c>
      <c r="G31" s="8" t="s">
        <v>19</v>
      </c>
    </row>
    <row r="32" spans="2:7">
      <c r="B32" s="88"/>
      <c r="C32" s="6">
        <v>14</v>
      </c>
      <c r="D32" s="7">
        <v>29</v>
      </c>
      <c r="E32" s="7">
        <v>40</v>
      </c>
      <c r="F32" s="7">
        <v>66</v>
      </c>
      <c r="G32" s="7">
        <v>66</v>
      </c>
    </row>
    <row r="33" spans="1:15">
      <c r="B33" s="119" t="s">
        <v>91</v>
      </c>
      <c r="C33" s="119"/>
      <c r="D33" s="119"/>
      <c r="E33" s="119"/>
      <c r="F33" s="119"/>
      <c r="G33" s="119"/>
    </row>
    <row r="34" spans="1:15" ht="15" customHeight="1">
      <c r="B34" s="119"/>
      <c r="C34" s="119"/>
      <c r="D34" s="119"/>
      <c r="E34" s="119"/>
      <c r="F34" s="119"/>
      <c r="G34" s="119"/>
      <c r="H34" s="41"/>
    </row>
    <row r="35" spans="1:15" hidden="1">
      <c r="A35" s="8" t="s">
        <v>15</v>
      </c>
      <c r="B35" s="93">
        <v>2017</v>
      </c>
      <c r="C35" s="93"/>
      <c r="D35" s="93">
        <v>2018</v>
      </c>
      <c r="E35" s="93"/>
      <c r="F35">
        <v>2019</v>
      </c>
      <c r="H35">
        <v>2020</v>
      </c>
      <c r="J35">
        <v>2021</v>
      </c>
      <c r="L35">
        <v>2022</v>
      </c>
      <c r="N35">
        <v>2023</v>
      </c>
    </row>
    <row r="36" spans="1:15" hidden="1">
      <c r="A36" s="18" t="s">
        <v>92</v>
      </c>
      <c r="B36" s="49">
        <v>103662300.34</v>
      </c>
      <c r="D36" s="49">
        <v>94851803.010000005</v>
      </c>
      <c r="F36" s="49">
        <v>98671615.150000006</v>
      </c>
      <c r="H36" s="49">
        <v>170386929.38999999</v>
      </c>
      <c r="J36" s="49">
        <v>101029918.45</v>
      </c>
      <c r="L36" s="49">
        <v>94475900.890000001</v>
      </c>
      <c r="N36" s="49">
        <v>105393774.81999999</v>
      </c>
    </row>
    <row r="37" spans="1:15" hidden="1">
      <c r="A37" s="18" t="s">
        <v>93</v>
      </c>
      <c r="B37" s="49">
        <v>5637222.0300000003</v>
      </c>
      <c r="D37" s="49">
        <v>3194205.43</v>
      </c>
      <c r="F37" s="49">
        <v>4229025.7300000004</v>
      </c>
      <c r="H37" s="49">
        <v>2270797.13</v>
      </c>
      <c r="J37" s="49">
        <v>3091095.12</v>
      </c>
      <c r="L37" s="49">
        <v>4242389.8499999996</v>
      </c>
      <c r="N37" s="49">
        <v>7949654.3499999996</v>
      </c>
    </row>
    <row r="38" spans="1:15" hidden="1">
      <c r="A38" s="18" t="s">
        <v>94</v>
      </c>
      <c r="B38" s="49">
        <v>5252391.71</v>
      </c>
      <c r="D38" s="49">
        <v>19932190.829999998</v>
      </c>
      <c r="F38" s="49">
        <v>7325001.7300000004</v>
      </c>
      <c r="H38" s="49">
        <v>6797026.9800000004</v>
      </c>
      <c r="J38" s="49">
        <v>3410727.76</v>
      </c>
      <c r="L38" s="49">
        <v>9044729.8399999999</v>
      </c>
      <c r="N38" s="49">
        <v>6398136.3300000001</v>
      </c>
    </row>
    <row r="39" spans="1:15" hidden="1">
      <c r="A39" s="18" t="s">
        <v>95</v>
      </c>
      <c r="B39" s="65">
        <f>SUM(B36:B38)</f>
        <v>114551914.08</v>
      </c>
      <c r="C39" s="66">
        <f>+B39/B40</f>
        <v>0.20116732291133435</v>
      </c>
      <c r="D39" s="65">
        <f>SUM(D36:D38)</f>
        <v>117978199.27000001</v>
      </c>
      <c r="E39" s="66">
        <f>+D39/D40</f>
        <v>0.19864729209974027</v>
      </c>
      <c r="F39" s="65">
        <f>SUM(F36:F38)</f>
        <v>110225642.61000001</v>
      </c>
      <c r="G39" s="66">
        <f>+F39/F40</f>
        <v>0.18729690296448803</v>
      </c>
      <c r="H39" s="65">
        <f>SUM(H36:H38)</f>
        <v>179454753.49999997</v>
      </c>
      <c r="I39" s="66">
        <f>+H39/H40</f>
        <v>0.34131404189242698</v>
      </c>
      <c r="J39" s="65">
        <f>SUM(J36:J38)</f>
        <v>107531741.33000001</v>
      </c>
      <c r="K39" s="67">
        <f>+J39/J40</f>
        <v>0.19363444609393732</v>
      </c>
      <c r="L39" s="65">
        <f>SUM(L36:L38)</f>
        <v>107763020.58</v>
      </c>
      <c r="M39" s="67">
        <f>+L39/L40</f>
        <v>0.18997256851777167</v>
      </c>
      <c r="N39" s="65">
        <f>SUM(N36:N38)</f>
        <v>119741565.49999999</v>
      </c>
      <c r="O39" s="67">
        <f>+N39/N40</f>
        <v>0.13952521495226233</v>
      </c>
    </row>
    <row r="40" spans="1:15" hidden="1">
      <c r="A40" s="68" t="s">
        <v>96</v>
      </c>
      <c r="B40" s="19">
        <v>569435992</v>
      </c>
      <c r="D40" s="19">
        <v>593907916</v>
      </c>
      <c r="F40" s="19">
        <v>588507556</v>
      </c>
      <c r="H40" s="19">
        <v>525776063.89999998</v>
      </c>
      <c r="J40" s="19">
        <v>555333740.97000003</v>
      </c>
      <c r="L40" s="19">
        <v>567255690.75999999</v>
      </c>
      <c r="N40" s="19">
        <v>858207353.71000004</v>
      </c>
    </row>
    <row r="41" spans="1:15" hidden="1">
      <c r="A41" s="8" t="s">
        <v>16</v>
      </c>
    </row>
    <row r="42" spans="1:15" hidden="1">
      <c r="A42" s="18" t="s">
        <v>92</v>
      </c>
      <c r="B42" s="49">
        <v>204823202.78</v>
      </c>
      <c r="D42" s="49">
        <v>193230433.59</v>
      </c>
      <c r="F42" s="49">
        <v>192057099.00999999</v>
      </c>
      <c r="H42" s="49">
        <v>259980153.12</v>
      </c>
      <c r="J42" s="49">
        <v>189119098.19</v>
      </c>
      <c r="L42" s="49">
        <v>199015537.97</v>
      </c>
      <c r="N42" s="49">
        <v>218665471.16999999</v>
      </c>
    </row>
    <row r="43" spans="1:15" hidden="1">
      <c r="A43" s="18" t="s">
        <v>93</v>
      </c>
      <c r="B43" s="49">
        <v>7229254.29</v>
      </c>
      <c r="D43" s="49">
        <v>9425969.9000000004</v>
      </c>
      <c r="F43" s="49">
        <v>8587064.8599999994</v>
      </c>
      <c r="H43" s="49">
        <v>2966212.34</v>
      </c>
      <c r="J43" s="49">
        <v>6331635.96</v>
      </c>
      <c r="L43" s="49">
        <v>7939091.4900000002</v>
      </c>
      <c r="N43" s="49">
        <v>18320066.59</v>
      </c>
    </row>
    <row r="44" spans="1:15" hidden="1">
      <c r="A44" s="18" t="s">
        <v>94</v>
      </c>
      <c r="B44" s="49">
        <v>10636823.24</v>
      </c>
      <c r="D44" s="49">
        <v>24996711.41</v>
      </c>
      <c r="F44" s="49">
        <v>13390168.77</v>
      </c>
      <c r="H44" s="49">
        <v>11637367.439999999</v>
      </c>
      <c r="J44" s="49">
        <v>8974400.3399999999</v>
      </c>
      <c r="L44" s="49">
        <v>47959360.780000001</v>
      </c>
      <c r="N44" s="49">
        <v>15281970.810000001</v>
      </c>
    </row>
    <row r="45" spans="1:15" hidden="1">
      <c r="A45" s="18" t="s">
        <v>95</v>
      </c>
      <c r="B45" s="65">
        <f>SUM(B42:B44)</f>
        <v>222689280.31</v>
      </c>
      <c r="C45" s="66">
        <f>+B45/B46</f>
        <v>0.39106990678242903</v>
      </c>
      <c r="D45" s="65">
        <f>SUM(D42:D44)</f>
        <v>227653114.90000001</v>
      </c>
      <c r="E45" s="66">
        <f>+D45/D46</f>
        <v>0.36987751135705171</v>
      </c>
      <c r="F45" s="65">
        <f>SUM(F42:F44)</f>
        <v>214034332.64000002</v>
      </c>
      <c r="G45" s="66">
        <f>+F45/F46</f>
        <v>0.41331053955338681</v>
      </c>
      <c r="H45" s="65">
        <f>SUM(H42:H44)</f>
        <v>274583732.90000004</v>
      </c>
      <c r="I45" s="66">
        <f>+H45/H46</f>
        <v>0.52056377544273291</v>
      </c>
      <c r="J45" s="65">
        <f>SUM(J42:J44)</f>
        <v>204425134.49000001</v>
      </c>
      <c r="K45" s="66">
        <f>+J45/J46</f>
        <v>0.34476442803095142</v>
      </c>
      <c r="L45" s="65">
        <f>SUM(L42:L44)</f>
        <v>254913990.24000001</v>
      </c>
      <c r="M45" s="66">
        <f>+L45/L46</f>
        <v>0.40878037464892786</v>
      </c>
      <c r="N45" s="65">
        <f>SUM(N42:N44)</f>
        <v>252267508.56999999</v>
      </c>
      <c r="O45" s="67">
        <f>+N45/N46</f>
        <v>0.29340471303210164</v>
      </c>
    </row>
    <row r="46" spans="1:15" hidden="1">
      <c r="A46" s="68" t="s">
        <v>96</v>
      </c>
      <c r="B46" s="19">
        <v>569435992</v>
      </c>
      <c r="D46" s="19">
        <v>615482444.62</v>
      </c>
      <c r="F46" s="19">
        <v>517853556</v>
      </c>
      <c r="H46" s="19">
        <v>527473761.81999999</v>
      </c>
      <c r="J46" s="19">
        <v>592941492.41999996</v>
      </c>
      <c r="L46" s="19">
        <v>623596449.46000004</v>
      </c>
      <c r="N46" s="19">
        <v>859793648.03999996</v>
      </c>
    </row>
    <row r="47" spans="1:15" hidden="1">
      <c r="A47" s="8" t="s">
        <v>17</v>
      </c>
    </row>
    <row r="48" spans="1:15" hidden="1">
      <c r="A48" s="18" t="s">
        <v>92</v>
      </c>
      <c r="B48" s="49">
        <v>291076257.98000002</v>
      </c>
      <c r="D48" s="49">
        <v>285709361.10000002</v>
      </c>
      <c r="F48" s="49">
        <v>281946505.63999999</v>
      </c>
      <c r="H48" s="49">
        <v>351554349.47000003</v>
      </c>
      <c r="J48" s="49">
        <v>281978499.27999997</v>
      </c>
      <c r="L48" s="49">
        <v>308873783.92000002</v>
      </c>
      <c r="N48" s="49">
        <v>332336652.35000002</v>
      </c>
    </row>
    <row r="49" spans="1:15" hidden="1">
      <c r="A49" s="18" t="s">
        <v>93</v>
      </c>
      <c r="B49" s="49">
        <v>10565957.68</v>
      </c>
      <c r="D49" s="49">
        <v>11656596.33</v>
      </c>
      <c r="F49" s="49">
        <v>10921702.880000001</v>
      </c>
      <c r="H49" s="49">
        <v>5288531.88</v>
      </c>
      <c r="J49" s="49">
        <v>11299513.789999999</v>
      </c>
      <c r="L49" s="49">
        <v>12904434.17</v>
      </c>
      <c r="N49" s="49">
        <v>21948585.02</v>
      </c>
    </row>
    <row r="50" spans="1:15" hidden="1">
      <c r="A50" s="18" t="s">
        <v>94</v>
      </c>
      <c r="B50" s="49">
        <v>21092711.359999999</v>
      </c>
      <c r="D50" s="49">
        <v>30203335.760000002</v>
      </c>
      <c r="F50" s="49">
        <v>19572846.010000002</v>
      </c>
      <c r="H50" s="49">
        <v>16201041.6</v>
      </c>
      <c r="J50" s="49">
        <v>17358187.48</v>
      </c>
      <c r="L50" s="49">
        <v>55253043.149999999</v>
      </c>
      <c r="N50" s="49">
        <v>23304755.969999999</v>
      </c>
    </row>
    <row r="51" spans="1:15" hidden="1">
      <c r="A51" s="18" t="s">
        <v>95</v>
      </c>
      <c r="B51" s="65">
        <f>SUM(B48:B50)</f>
        <v>322734927.02000004</v>
      </c>
      <c r="C51" s="66">
        <f>+B51/B52</f>
        <v>0.56366218777384969</v>
      </c>
      <c r="D51" s="65">
        <f>SUM(D48:D50)</f>
        <v>327569293.19</v>
      </c>
      <c r="E51" s="66">
        <f>+D51/D52</f>
        <v>0.53221549380216993</v>
      </c>
      <c r="F51" s="65">
        <f>SUM(F48:F50)</f>
        <v>312441054.52999997</v>
      </c>
      <c r="G51" s="66">
        <f>+F51/F52</f>
        <v>0.60021856644425775</v>
      </c>
      <c r="H51" s="65">
        <f>SUM(H48:H50)</f>
        <v>373043922.95000005</v>
      </c>
      <c r="I51" s="66">
        <f>+H51/H52</f>
        <v>0.68172201421645851</v>
      </c>
      <c r="J51" s="65">
        <f>SUM(J48:J50)</f>
        <v>310636200.55000001</v>
      </c>
      <c r="K51" s="66">
        <f>+J51/J52</f>
        <v>0.51323807466519678</v>
      </c>
      <c r="L51" s="65">
        <f>SUM(L48:L50)</f>
        <v>377031261.24000001</v>
      </c>
      <c r="M51" s="66">
        <f>+L51/L52</f>
        <v>0.54031354619405003</v>
      </c>
      <c r="N51" s="65">
        <f>SUM(N48:N50)</f>
        <v>377589993.34000003</v>
      </c>
      <c r="O51" s="67">
        <f>+N51/N52</f>
        <v>0.4008579558127976</v>
      </c>
    </row>
    <row r="52" spans="1:15" hidden="1">
      <c r="A52" s="68" t="s">
        <v>96</v>
      </c>
      <c r="B52" s="19">
        <v>572567992</v>
      </c>
      <c r="D52" s="19">
        <v>615482444.62</v>
      </c>
      <c r="F52" s="19">
        <v>520545467.93000001</v>
      </c>
      <c r="H52" s="19">
        <v>547208268.42999995</v>
      </c>
      <c r="J52" s="19">
        <v>605247770.74000001</v>
      </c>
      <c r="L52" s="19">
        <v>697800867.47000003</v>
      </c>
      <c r="N52" s="19">
        <v>941954594.79999995</v>
      </c>
    </row>
    <row r="53" spans="1:15" hidden="1">
      <c r="A53" s="8" t="s">
        <v>17</v>
      </c>
    </row>
    <row r="54" spans="1:15" hidden="1">
      <c r="A54" s="18" t="s">
        <v>92</v>
      </c>
      <c r="B54" s="69">
        <v>435444945.99000001</v>
      </c>
      <c r="D54" s="49">
        <v>439024664.60000002</v>
      </c>
      <c r="F54" s="49">
        <v>368901807.02999997</v>
      </c>
      <c r="H54" s="49">
        <v>436197567.41000003</v>
      </c>
      <c r="J54" s="49">
        <v>484139840.63</v>
      </c>
      <c r="L54" s="49">
        <v>509467644.5</v>
      </c>
      <c r="N54" s="49">
        <v>559717496.5</v>
      </c>
    </row>
    <row r="55" spans="1:15" hidden="1">
      <c r="A55" s="18" t="s">
        <v>93</v>
      </c>
      <c r="B55" s="69">
        <v>12966690.07</v>
      </c>
      <c r="D55" s="49">
        <v>14871591.84</v>
      </c>
      <c r="F55" s="49">
        <v>12663121.52</v>
      </c>
      <c r="H55" s="49">
        <v>6844328.6100000003</v>
      </c>
      <c r="J55" s="49">
        <v>16588336.609999999</v>
      </c>
      <c r="L55" s="49">
        <v>20845603.77</v>
      </c>
      <c r="N55" s="49">
        <v>30221150.559999999</v>
      </c>
    </row>
    <row r="56" spans="1:15" hidden="1">
      <c r="A56" s="18" t="s">
        <v>94</v>
      </c>
      <c r="B56" s="69">
        <v>38216626.270000003</v>
      </c>
      <c r="D56" s="49">
        <v>35554539.039999999</v>
      </c>
      <c r="F56" s="49">
        <v>23699742.25</v>
      </c>
      <c r="H56" s="49">
        <v>20905515.629999999</v>
      </c>
      <c r="J56" s="49">
        <v>46101450.960000001</v>
      </c>
      <c r="L56" s="49">
        <v>67120311.709999993</v>
      </c>
      <c r="N56" s="49">
        <v>34255831.030000001</v>
      </c>
    </row>
    <row r="57" spans="1:15" hidden="1">
      <c r="A57" s="18" t="s">
        <v>95</v>
      </c>
      <c r="B57" s="65">
        <f>SUM(B54:B56)</f>
        <v>486628262.32999998</v>
      </c>
      <c r="C57" s="66">
        <f>+B57/B58</f>
        <v>0.84809483087928195</v>
      </c>
      <c r="D57" s="65">
        <f>SUM(D54:D56)</f>
        <v>489450795.48000002</v>
      </c>
      <c r="E57" s="66">
        <f>+D57/D58</f>
        <v>0.77972949333644881</v>
      </c>
      <c r="F57" s="65">
        <f>SUM(F54:F56)</f>
        <v>405264670.79999995</v>
      </c>
      <c r="G57" s="66">
        <f>+F57/F58</f>
        <v>0.72213768065916129</v>
      </c>
      <c r="H57" s="65">
        <f>SUM(H54:H56)</f>
        <v>463947411.65000004</v>
      </c>
      <c r="I57" s="66">
        <f>+H57/H58</f>
        <v>0.80085177534088892</v>
      </c>
      <c r="J57" s="65">
        <f>SUM(J54:J56)</f>
        <v>546829628.20000005</v>
      </c>
      <c r="K57" s="66">
        <f>+J57/J58</f>
        <v>0.77199280320671382</v>
      </c>
      <c r="L57" s="65">
        <f>SUM(L54:L56)</f>
        <v>597433559.98000002</v>
      </c>
      <c r="M57" s="66">
        <f>+L57/L58</f>
        <v>0.70012242001341207</v>
      </c>
      <c r="N57" s="65">
        <f>SUM(N54:N56)</f>
        <v>624194478.08999991</v>
      </c>
      <c r="O57" s="67">
        <f>+N57/N58</f>
        <v>0.65911695037975548</v>
      </c>
    </row>
    <row r="58" spans="1:15" hidden="1">
      <c r="A58" s="68" t="s">
        <v>96</v>
      </c>
      <c r="B58" s="19">
        <v>573789916.65999997</v>
      </c>
      <c r="D58" s="19">
        <v>627718714.84000003</v>
      </c>
      <c r="F58" s="19">
        <v>561201390.88999999</v>
      </c>
      <c r="H58" s="19">
        <v>579317454.15999997</v>
      </c>
      <c r="J58" s="19">
        <v>708335137.23000002</v>
      </c>
      <c r="L58" s="19">
        <v>853327279.49000001</v>
      </c>
      <c r="N58" s="19">
        <v>947016273.40999997</v>
      </c>
    </row>
    <row r="59" spans="1:15" hidden="1"/>
    <row r="60" spans="1:15" hidden="1"/>
    <row r="61" spans="1:15" hidden="1"/>
    <row r="62" spans="1:15" hidden="1"/>
    <row r="63" spans="1:15" hidden="1"/>
    <row r="64" spans="1:15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</sheetData>
  <mergeCells count="21">
    <mergeCell ref="B24:G24"/>
    <mergeCell ref="B33:G34"/>
    <mergeCell ref="C21:G21"/>
    <mergeCell ref="B5:G5"/>
    <mergeCell ref="E8:G8"/>
    <mergeCell ref="B12:B13"/>
    <mergeCell ref="D35:E35"/>
    <mergeCell ref="B26:G26"/>
    <mergeCell ref="B31:B32"/>
    <mergeCell ref="B30:G30"/>
    <mergeCell ref="E29:G29"/>
    <mergeCell ref="E28:G28"/>
    <mergeCell ref="C27:G27"/>
    <mergeCell ref="B35:C35"/>
    <mergeCell ref="C1:G1"/>
    <mergeCell ref="C2:G2"/>
    <mergeCell ref="B4:G4"/>
    <mergeCell ref="C20:G20"/>
    <mergeCell ref="C9:G9"/>
    <mergeCell ref="C7:G7"/>
    <mergeCell ref="C11:G11"/>
  </mergeCells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57"/>
  <sheetViews>
    <sheetView tabSelected="1" workbookViewId="0">
      <selection activeCell="J67" sqref="J67"/>
    </sheetView>
  </sheetViews>
  <sheetFormatPr baseColWidth="10" defaultColWidth="10" defaultRowHeight="15"/>
  <cols>
    <col min="1" max="1" width="6.28515625" customWidth="1"/>
    <col min="2" max="2" width="14.42578125" bestFit="1" customWidth="1"/>
    <col min="4" max="4" width="12.85546875" bestFit="1" customWidth="1"/>
    <col min="6" max="6" width="12.85546875" bestFit="1" customWidth="1"/>
    <col min="8" max="8" width="12.85546875" bestFit="1" customWidth="1"/>
    <col min="10" max="10" width="12.85546875" bestFit="1" customWidth="1"/>
    <col min="12" max="12" width="12.85546875" bestFit="1" customWidth="1"/>
    <col min="14" max="14" width="12.85546875" customWidth="1"/>
  </cols>
  <sheetData>
    <row r="1" spans="2:7">
      <c r="C1" s="73" t="s">
        <v>117</v>
      </c>
      <c r="D1" s="73"/>
      <c r="E1" s="73"/>
      <c r="F1" s="73"/>
      <c r="G1" s="73"/>
    </row>
    <row r="2" spans="2:7">
      <c r="C2" s="73" t="s">
        <v>118</v>
      </c>
      <c r="D2" s="73"/>
      <c r="E2" s="73"/>
      <c r="F2" s="73"/>
      <c r="G2" s="73"/>
    </row>
    <row r="4" spans="2:7">
      <c r="B4" s="74"/>
      <c r="C4" s="74"/>
      <c r="D4" s="74"/>
      <c r="E4" s="74"/>
      <c r="F4" s="74"/>
      <c r="G4" s="74"/>
    </row>
    <row r="5" spans="2:7">
      <c r="B5" s="75" t="s">
        <v>0</v>
      </c>
      <c r="C5" s="75"/>
      <c r="D5" s="75"/>
      <c r="E5" s="75"/>
      <c r="F5" s="75"/>
      <c r="G5" s="75"/>
    </row>
    <row r="6" spans="2:7">
      <c r="B6" s="89" t="s">
        <v>1</v>
      </c>
      <c r="C6" s="89"/>
      <c r="D6" s="89"/>
      <c r="E6" s="89"/>
      <c r="F6" s="89"/>
      <c r="G6" s="89"/>
    </row>
    <row r="7" spans="2:7">
      <c r="B7" s="1"/>
      <c r="C7" s="1"/>
      <c r="D7" s="1"/>
      <c r="E7" s="1"/>
      <c r="F7" s="1"/>
      <c r="G7" s="1"/>
    </row>
    <row r="8" spans="2:7">
      <c r="B8" s="2" t="s">
        <v>2</v>
      </c>
      <c r="C8" s="90" t="s">
        <v>83</v>
      </c>
      <c r="D8" s="91"/>
      <c r="E8" s="91"/>
      <c r="F8" s="91"/>
      <c r="G8" s="92"/>
    </row>
    <row r="9" spans="2:7" ht="25.5" customHeight="1">
      <c r="B9" s="3" t="s">
        <v>3</v>
      </c>
      <c r="C9" s="4" t="s">
        <v>4</v>
      </c>
      <c r="D9" s="5" t="s">
        <v>5</v>
      </c>
      <c r="E9" s="84" t="s">
        <v>64</v>
      </c>
      <c r="F9" s="85"/>
      <c r="G9" s="86"/>
    </row>
    <row r="10" spans="2:7" ht="25.5" customHeight="1">
      <c r="B10" s="3" t="s">
        <v>6</v>
      </c>
      <c r="C10" s="84" t="s">
        <v>103</v>
      </c>
      <c r="D10" s="85"/>
      <c r="E10" s="85"/>
      <c r="F10" s="85"/>
      <c r="G10" s="86"/>
    </row>
    <row r="11" spans="2:7">
      <c r="B11" s="3" t="s">
        <v>7</v>
      </c>
      <c r="C11" s="6" t="s">
        <v>8</v>
      </c>
      <c r="D11" s="5" t="s">
        <v>9</v>
      </c>
      <c r="E11" s="7" t="s">
        <v>70</v>
      </c>
      <c r="F11" s="5" t="s">
        <v>11</v>
      </c>
      <c r="G11" s="7" t="s">
        <v>12</v>
      </c>
    </row>
    <row r="12" spans="2:7" ht="25.5" customHeight="1">
      <c r="B12" s="3" t="s">
        <v>13</v>
      </c>
      <c r="C12" s="84" t="s">
        <v>84</v>
      </c>
      <c r="D12" s="85"/>
      <c r="E12" s="85"/>
      <c r="F12" s="85"/>
      <c r="G12" s="86"/>
    </row>
    <row r="13" spans="2:7">
      <c r="B13" s="76" t="s">
        <v>14</v>
      </c>
      <c r="C13" s="8" t="s">
        <v>15</v>
      </c>
      <c r="D13" s="8" t="s">
        <v>16</v>
      </c>
      <c r="E13" s="8" t="s">
        <v>17</v>
      </c>
      <c r="F13" s="8" t="s">
        <v>18</v>
      </c>
      <c r="G13" s="8" t="s">
        <v>19</v>
      </c>
    </row>
    <row r="14" spans="2:7">
      <c r="B14" s="77"/>
      <c r="C14" s="7">
        <v>95</v>
      </c>
      <c r="D14" s="7">
        <v>93</v>
      </c>
      <c r="E14" s="7">
        <v>93</v>
      </c>
      <c r="F14" s="7">
        <v>93</v>
      </c>
      <c r="G14" s="7">
        <v>93</v>
      </c>
    </row>
    <row r="15" spans="2:7">
      <c r="B15" s="3" t="s">
        <v>111</v>
      </c>
      <c r="C15" s="7">
        <v>90</v>
      </c>
      <c r="D15" s="7">
        <v>90</v>
      </c>
      <c r="E15" s="7">
        <v>90</v>
      </c>
      <c r="F15" s="7">
        <v>91</v>
      </c>
      <c r="G15" s="7">
        <v>91</v>
      </c>
    </row>
    <row r="16" spans="2:7">
      <c r="B16" s="3" t="s">
        <v>105</v>
      </c>
      <c r="C16" s="6">
        <v>80</v>
      </c>
      <c r="D16" s="7">
        <v>85</v>
      </c>
      <c r="E16" s="7">
        <v>87</v>
      </c>
      <c r="F16" s="7">
        <v>90</v>
      </c>
      <c r="G16" s="7">
        <v>90</v>
      </c>
    </row>
    <row r="17" spans="2:7">
      <c r="B17" s="3" t="s">
        <v>104</v>
      </c>
      <c r="C17" s="7">
        <v>91</v>
      </c>
      <c r="D17" s="7">
        <v>92</v>
      </c>
      <c r="E17" s="7">
        <v>90</v>
      </c>
      <c r="F17" s="7">
        <v>90</v>
      </c>
      <c r="G17" s="7">
        <v>90</v>
      </c>
    </row>
    <row r="18" spans="2:7">
      <c r="B18" s="3" t="s">
        <v>20</v>
      </c>
      <c r="C18" s="6">
        <v>91</v>
      </c>
      <c r="D18" s="7">
        <v>92</v>
      </c>
      <c r="E18" s="7">
        <v>93</v>
      </c>
      <c r="F18" s="7">
        <v>93</v>
      </c>
      <c r="G18" s="7">
        <v>93</v>
      </c>
    </row>
    <row r="19" spans="2:7">
      <c r="B19" s="3" t="s">
        <v>21</v>
      </c>
      <c r="C19" s="6">
        <v>81</v>
      </c>
      <c r="D19" s="7">
        <v>80</v>
      </c>
      <c r="E19" s="7">
        <v>80</v>
      </c>
      <c r="F19" s="7">
        <v>80</v>
      </c>
      <c r="G19" s="7">
        <v>80</v>
      </c>
    </row>
    <row r="20" spans="2:7" ht="25.5">
      <c r="B20" s="9" t="s">
        <v>22</v>
      </c>
      <c r="C20" s="6" t="s">
        <v>23</v>
      </c>
      <c r="D20" s="10" t="s">
        <v>24</v>
      </c>
      <c r="E20" s="6" t="s">
        <v>72</v>
      </c>
      <c r="F20" s="10" t="s">
        <v>26</v>
      </c>
      <c r="G20" s="6" t="s">
        <v>27</v>
      </c>
    </row>
    <row r="21" spans="2:7">
      <c r="B21" s="9" t="s">
        <v>28</v>
      </c>
      <c r="C21" s="78" t="s">
        <v>29</v>
      </c>
      <c r="D21" s="79"/>
      <c r="E21" s="79"/>
      <c r="F21" s="79"/>
      <c r="G21" s="80"/>
    </row>
    <row r="22" spans="2:7" ht="25.5">
      <c r="B22" s="9" t="s">
        <v>30</v>
      </c>
      <c r="C22" s="84" t="s">
        <v>85</v>
      </c>
      <c r="D22" s="85"/>
      <c r="E22" s="85"/>
      <c r="F22" s="85"/>
      <c r="G22" s="86"/>
    </row>
    <row r="23" spans="2:7" ht="38.25">
      <c r="B23" s="9" t="s">
        <v>31</v>
      </c>
      <c r="C23" s="11" t="s">
        <v>86</v>
      </c>
      <c r="D23" s="10" t="s">
        <v>24</v>
      </c>
      <c r="E23" s="6" t="s">
        <v>75</v>
      </c>
      <c r="F23" s="10" t="s">
        <v>32</v>
      </c>
      <c r="G23" s="6" t="s">
        <v>51</v>
      </c>
    </row>
    <row r="24" spans="2:7" ht="38.25">
      <c r="B24" s="9" t="s">
        <v>33</v>
      </c>
      <c r="C24" s="11" t="s">
        <v>82</v>
      </c>
      <c r="D24" s="10" t="s">
        <v>24</v>
      </c>
      <c r="E24" s="6" t="s">
        <v>75</v>
      </c>
      <c r="F24" s="10" t="s">
        <v>32</v>
      </c>
      <c r="G24" s="6" t="s">
        <v>51</v>
      </c>
    </row>
    <row r="25" spans="2:7">
      <c r="B25" s="81" t="s">
        <v>34</v>
      </c>
      <c r="C25" s="82"/>
      <c r="D25" s="82"/>
      <c r="E25" s="82"/>
      <c r="F25" s="82"/>
      <c r="G25" s="83"/>
    </row>
    <row r="26" spans="2:7">
      <c r="B26" s="9" t="s">
        <v>35</v>
      </c>
      <c r="C26" s="7">
        <f>+-10%</f>
        <v>-0.1</v>
      </c>
      <c r="D26" s="10" t="s">
        <v>36</v>
      </c>
      <c r="E26" s="7">
        <f>+-20%</f>
        <v>-0.2</v>
      </c>
      <c r="F26" s="10" t="s">
        <v>37</v>
      </c>
      <c r="G26" s="7" t="s">
        <v>38</v>
      </c>
    </row>
    <row r="27" spans="2:7">
      <c r="B27" s="81" t="s">
        <v>39</v>
      </c>
      <c r="C27" s="82"/>
      <c r="D27" s="82"/>
      <c r="E27" s="82"/>
      <c r="F27" s="82"/>
      <c r="G27" s="83"/>
    </row>
    <row r="28" spans="2:7">
      <c r="B28" s="9" t="s">
        <v>40</v>
      </c>
      <c r="C28" s="84" t="s">
        <v>77</v>
      </c>
      <c r="D28" s="85"/>
      <c r="E28" s="85"/>
      <c r="F28" s="85"/>
      <c r="G28" s="86"/>
    </row>
    <row r="29" spans="2:7" ht="25.5">
      <c r="B29" s="9" t="s">
        <v>41</v>
      </c>
      <c r="C29" s="12">
        <v>44804</v>
      </c>
      <c r="D29" s="10" t="s">
        <v>42</v>
      </c>
      <c r="E29" s="84" t="s">
        <v>54</v>
      </c>
      <c r="F29" s="85"/>
      <c r="G29" s="86"/>
    </row>
    <row r="30" spans="2:7" ht="25.5">
      <c r="B30" s="9" t="s">
        <v>43</v>
      </c>
      <c r="C30" s="12">
        <v>45208</v>
      </c>
      <c r="D30" s="10" t="s">
        <v>42</v>
      </c>
      <c r="E30" s="84" t="s">
        <v>54</v>
      </c>
      <c r="F30" s="85"/>
      <c r="G30" s="86"/>
    </row>
    <row r="31" spans="2:7">
      <c r="B31" s="81" t="s">
        <v>116</v>
      </c>
      <c r="C31" s="82"/>
      <c r="D31" s="82"/>
      <c r="E31" s="82"/>
      <c r="F31" s="82"/>
      <c r="G31" s="83"/>
    </row>
    <row r="32" spans="2:7">
      <c r="B32" s="87" t="s">
        <v>44</v>
      </c>
      <c r="C32" s="8" t="s">
        <v>15</v>
      </c>
      <c r="D32" s="8" t="s">
        <v>16</v>
      </c>
      <c r="E32" s="8" t="s">
        <v>17</v>
      </c>
      <c r="F32" s="8" t="s">
        <v>18</v>
      </c>
      <c r="G32" s="8" t="s">
        <v>19</v>
      </c>
    </row>
    <row r="33" spans="1:15">
      <c r="B33" s="88"/>
      <c r="C33" s="6">
        <v>88</v>
      </c>
      <c r="D33" s="7">
        <v>87</v>
      </c>
      <c r="E33" s="7">
        <v>88</v>
      </c>
      <c r="F33" s="13">
        <v>90</v>
      </c>
      <c r="G33" s="13">
        <v>90</v>
      </c>
    </row>
    <row r="34" spans="1:15">
      <c r="B34" s="122" t="s">
        <v>91</v>
      </c>
      <c r="C34" s="122"/>
      <c r="D34" s="122"/>
      <c r="E34" s="122"/>
      <c r="F34" s="122"/>
      <c r="G34" s="122"/>
    </row>
    <row r="36" spans="1:15" hidden="1">
      <c r="A36" s="8" t="s">
        <v>15</v>
      </c>
      <c r="B36" s="118">
        <v>2017</v>
      </c>
      <c r="C36" s="93"/>
      <c r="D36" s="93">
        <v>2018</v>
      </c>
      <c r="E36" s="93"/>
      <c r="F36" s="93">
        <v>2019</v>
      </c>
      <c r="G36" s="93"/>
      <c r="H36" s="93">
        <v>2020</v>
      </c>
      <c r="I36" s="93"/>
      <c r="J36" s="93">
        <v>2021</v>
      </c>
      <c r="K36" s="93"/>
      <c r="L36" s="93">
        <v>2022</v>
      </c>
      <c r="M36" s="93"/>
      <c r="N36" s="93">
        <v>2023</v>
      </c>
      <c r="O36" s="93"/>
    </row>
    <row r="37" spans="1:15" hidden="1">
      <c r="A37" s="18" t="s">
        <v>92</v>
      </c>
      <c r="B37" s="49">
        <v>103662300.34</v>
      </c>
      <c r="C37" s="70">
        <f>+B37/B40</f>
        <v>0.90493730438764231</v>
      </c>
      <c r="D37" s="49">
        <v>94851803.010000005</v>
      </c>
      <c r="E37" s="70">
        <f>+D37/D40</f>
        <v>0.80397737545498649</v>
      </c>
      <c r="F37" s="49">
        <v>98671615.150000006</v>
      </c>
      <c r="G37" s="70">
        <f>+F37/F40</f>
        <v>0.89517840688957984</v>
      </c>
      <c r="H37" s="49">
        <v>170386929.38999999</v>
      </c>
      <c r="I37" s="70">
        <f>+H37/H40</f>
        <v>0.94947013699472727</v>
      </c>
      <c r="J37" s="49">
        <v>101029918.45</v>
      </c>
      <c r="K37" s="70">
        <f>+J37/J40</f>
        <v>0.9395357798582763</v>
      </c>
      <c r="L37" s="49">
        <v>94475900.890000001</v>
      </c>
      <c r="M37" s="70">
        <f>+L37/L40</f>
        <v>0.87670056371391292</v>
      </c>
      <c r="N37" s="49">
        <v>105393774.81999999</v>
      </c>
      <c r="O37" s="70">
        <f>+N37/N40</f>
        <v>0.88017702441012435</v>
      </c>
    </row>
    <row r="38" spans="1:15" hidden="1">
      <c r="A38" s="18" t="s">
        <v>93</v>
      </c>
      <c r="B38" s="49">
        <v>5637222.0300000003</v>
      </c>
      <c r="D38" s="49">
        <v>3194205.43</v>
      </c>
      <c r="E38" s="71"/>
      <c r="F38" s="49">
        <v>4229025.7300000004</v>
      </c>
      <c r="G38" s="71"/>
      <c r="H38" s="49">
        <v>2270797.13</v>
      </c>
      <c r="I38" s="71"/>
      <c r="J38" s="49">
        <v>3091095.12</v>
      </c>
      <c r="K38" s="71"/>
      <c r="L38" s="49">
        <v>4242389.8499999996</v>
      </c>
      <c r="N38" s="49">
        <v>7949654.3499999996</v>
      </c>
    </row>
    <row r="39" spans="1:15" hidden="1">
      <c r="A39" s="18" t="s">
        <v>94</v>
      </c>
      <c r="B39" s="49">
        <v>5252391.71</v>
      </c>
      <c r="D39" s="49">
        <v>19932190.829999998</v>
      </c>
      <c r="E39" s="71"/>
      <c r="F39" s="49">
        <v>7325001.7300000004</v>
      </c>
      <c r="G39" s="71"/>
      <c r="H39" s="49">
        <v>6797026.9800000004</v>
      </c>
      <c r="I39" s="71"/>
      <c r="J39" s="49">
        <v>3410727.76</v>
      </c>
      <c r="K39" s="71"/>
      <c r="L39" s="49">
        <v>9044729.8399999999</v>
      </c>
      <c r="N39" s="49">
        <v>6398136.3300000001</v>
      </c>
    </row>
    <row r="40" spans="1:15" hidden="1">
      <c r="A40" s="18" t="s">
        <v>95</v>
      </c>
      <c r="B40" s="65">
        <f>SUM(B37:B39)</f>
        <v>114551914.08</v>
      </c>
      <c r="D40" s="65">
        <f>SUM(D37:D39)</f>
        <v>117978199.27000001</v>
      </c>
      <c r="E40" s="71"/>
      <c r="F40" s="65">
        <f>SUM(F37:F39)</f>
        <v>110225642.61000001</v>
      </c>
      <c r="G40" s="71"/>
      <c r="H40" s="65">
        <f>SUM(H37:H39)</f>
        <v>179454753.49999997</v>
      </c>
      <c r="I40" s="71"/>
      <c r="J40" s="65">
        <f>SUM(J37:J39)</f>
        <v>107531741.33000001</v>
      </c>
      <c r="K40" s="71"/>
      <c r="L40" s="65">
        <f>SUM(L37:L39)</f>
        <v>107763020.58</v>
      </c>
      <c r="N40" s="65">
        <f>SUM(N37:N39)</f>
        <v>119741565.49999999</v>
      </c>
    </row>
    <row r="41" spans="1:15" hidden="1">
      <c r="A41" s="8" t="s">
        <v>16</v>
      </c>
      <c r="E41" s="71"/>
      <c r="G41" s="71"/>
    </row>
    <row r="42" spans="1:15" hidden="1">
      <c r="A42" s="18" t="s">
        <v>92</v>
      </c>
      <c r="B42" s="49">
        <v>204823202.78</v>
      </c>
      <c r="C42" s="70">
        <f>+B42/B45</f>
        <v>0.91977127275669002</v>
      </c>
      <c r="D42" s="49">
        <v>193230433.59</v>
      </c>
      <c r="E42" s="70">
        <f>+D42/D45</f>
        <v>0.84879327776770952</v>
      </c>
      <c r="F42" s="49">
        <v>192057099.00999999</v>
      </c>
      <c r="G42" s="70">
        <f>+F42/F45</f>
        <v>0.89731911997985325</v>
      </c>
      <c r="H42" s="49">
        <v>259980153.12</v>
      </c>
      <c r="I42" s="70">
        <f>+H42/H45</f>
        <v>0.94681556833041358</v>
      </c>
      <c r="J42" s="49">
        <v>189119098.19</v>
      </c>
      <c r="K42" s="70">
        <f>+J42/J45</f>
        <v>0.92512644622597151</v>
      </c>
      <c r="L42" s="49">
        <v>199015537.97</v>
      </c>
      <c r="M42" s="70">
        <f>+L42/L45</f>
        <v>0.78071642039979072</v>
      </c>
      <c r="N42" s="49">
        <v>218665471.16999999</v>
      </c>
      <c r="O42" s="70">
        <f>+N42/N45</f>
        <v>0.86679997915515938</v>
      </c>
    </row>
    <row r="43" spans="1:15" hidden="1">
      <c r="A43" s="18" t="s">
        <v>93</v>
      </c>
      <c r="B43" s="49">
        <v>7229254.29</v>
      </c>
      <c r="D43" s="49">
        <v>9425969.9000000004</v>
      </c>
      <c r="E43" s="71"/>
      <c r="F43" s="49">
        <v>8587064.8599999994</v>
      </c>
      <c r="H43" s="49">
        <v>2966212.34</v>
      </c>
      <c r="I43" s="71"/>
      <c r="J43" s="49">
        <v>6331635.96</v>
      </c>
      <c r="K43" s="71"/>
      <c r="L43" s="49">
        <v>7939091.4900000002</v>
      </c>
      <c r="N43" s="49">
        <v>18320066.59</v>
      </c>
    </row>
    <row r="44" spans="1:15" hidden="1">
      <c r="A44" s="18" t="s">
        <v>94</v>
      </c>
      <c r="B44" s="49">
        <v>10636823.24</v>
      </c>
      <c r="D44" s="49">
        <v>24996711.41</v>
      </c>
      <c r="E44" s="71"/>
      <c r="F44" s="49">
        <v>13390168.77</v>
      </c>
      <c r="H44" s="49">
        <v>11637367.439999999</v>
      </c>
      <c r="I44" s="71"/>
      <c r="J44" s="49">
        <v>8974400.3399999999</v>
      </c>
      <c r="K44" s="71"/>
      <c r="L44" s="49">
        <v>47959360.780000001</v>
      </c>
      <c r="N44" s="49">
        <v>15281970.810000001</v>
      </c>
    </row>
    <row r="45" spans="1:15" hidden="1">
      <c r="A45" s="18" t="s">
        <v>95</v>
      </c>
      <c r="B45" s="65">
        <f>SUM(B42:B44)</f>
        <v>222689280.31</v>
      </c>
      <c r="D45" s="65">
        <f>SUM(D42:D44)</f>
        <v>227653114.90000001</v>
      </c>
      <c r="E45" s="71"/>
      <c r="F45" s="65">
        <f>SUM(F42:F44)</f>
        <v>214034332.64000002</v>
      </c>
      <c r="G45" s="66"/>
      <c r="H45" s="65">
        <f>SUM(H42:H44)</f>
        <v>274583732.90000004</v>
      </c>
      <c r="I45" s="71"/>
      <c r="J45" s="65">
        <f>SUM(J42:J44)</f>
        <v>204425134.49000001</v>
      </c>
      <c r="K45" s="71"/>
      <c r="L45" s="65">
        <f>SUM(L42:L44)</f>
        <v>254913990.24000001</v>
      </c>
      <c r="N45" s="65">
        <f>SUM(N42:N44)</f>
        <v>252267508.56999999</v>
      </c>
    </row>
    <row r="46" spans="1:15" hidden="1">
      <c r="A46" s="8" t="s">
        <v>17</v>
      </c>
      <c r="E46" s="71"/>
    </row>
    <row r="47" spans="1:15" hidden="1">
      <c r="A47" s="18" t="s">
        <v>92</v>
      </c>
      <c r="B47" s="49">
        <v>291076257.98000002</v>
      </c>
      <c r="C47" s="70">
        <f>+B47/B50</f>
        <v>0.90190504222049039</v>
      </c>
      <c r="D47" s="49">
        <v>285709361.10000002</v>
      </c>
      <c r="E47" s="70">
        <f>+D47/D50</f>
        <v>0.87221045146707343</v>
      </c>
      <c r="F47" s="49">
        <v>281946505.63999999</v>
      </c>
      <c r="G47" s="70">
        <f>+F47/F50</f>
        <v>0.90239903352050699</v>
      </c>
      <c r="H47" s="49">
        <v>351554349.47000003</v>
      </c>
      <c r="I47" s="70">
        <f>+H47/H50</f>
        <v>0.94239398591441381</v>
      </c>
      <c r="J47" s="49">
        <v>281978499.27999997</v>
      </c>
      <c r="K47" s="70">
        <f>+J47/J50</f>
        <v>0.90774513331266649</v>
      </c>
      <c r="L47" s="49">
        <v>308873783.92000002</v>
      </c>
      <c r="M47" s="70">
        <f>+L47/L50</f>
        <v>0.81922592546877904</v>
      </c>
      <c r="N47" s="49">
        <v>332336652.35000002</v>
      </c>
      <c r="O47" s="70">
        <f>+N47/N50</f>
        <v>0.88015217090445574</v>
      </c>
    </row>
    <row r="48" spans="1:15" hidden="1">
      <c r="A48" s="18" t="s">
        <v>93</v>
      </c>
      <c r="B48" s="49">
        <v>10565957.68</v>
      </c>
      <c r="D48" s="49">
        <v>11656596.33</v>
      </c>
      <c r="E48" s="71"/>
      <c r="F48" s="49">
        <v>10921702.880000001</v>
      </c>
      <c r="H48" s="49">
        <v>5288531.88</v>
      </c>
      <c r="J48" s="49">
        <v>11299513.789999999</v>
      </c>
      <c r="L48" s="49">
        <v>12904434.17</v>
      </c>
      <c r="N48" s="49">
        <v>21948585.02</v>
      </c>
    </row>
    <row r="49" spans="1:15" hidden="1">
      <c r="A49" s="18" t="s">
        <v>94</v>
      </c>
      <c r="B49" s="49">
        <v>21092711.359999999</v>
      </c>
      <c r="D49" s="49">
        <v>30203335.760000002</v>
      </c>
      <c r="E49" s="71"/>
      <c r="F49" s="49">
        <v>19572846.010000002</v>
      </c>
      <c r="H49" s="49">
        <v>16201041.6</v>
      </c>
      <c r="J49" s="49">
        <v>17358187.48</v>
      </c>
      <c r="L49" s="49">
        <v>55253043.149999999</v>
      </c>
      <c r="N49" s="49">
        <v>23304755.969999999</v>
      </c>
    </row>
    <row r="50" spans="1:15" hidden="1">
      <c r="A50" s="18" t="s">
        <v>95</v>
      </c>
      <c r="B50" s="65">
        <f>SUM(B47:B49)</f>
        <v>322734927.02000004</v>
      </c>
      <c r="D50" s="65">
        <f>SUM(D47:D49)</f>
        <v>327569293.19</v>
      </c>
      <c r="E50" s="71"/>
      <c r="F50" s="65">
        <f>SUM(F47:F49)</f>
        <v>312441054.52999997</v>
      </c>
      <c r="H50" s="65">
        <f>SUM(H47:H49)</f>
        <v>373043922.95000005</v>
      </c>
      <c r="J50" s="65">
        <f>SUM(J47:J49)</f>
        <v>310636200.55000001</v>
      </c>
      <c r="L50" s="65">
        <f>SUM(L47:L49)</f>
        <v>377031261.24000001</v>
      </c>
      <c r="N50" s="65">
        <f>SUM(N47:N49)</f>
        <v>377589993.34000003</v>
      </c>
    </row>
    <row r="51" spans="1:15" hidden="1">
      <c r="A51" s="8" t="s">
        <v>18</v>
      </c>
      <c r="E51" s="71"/>
    </row>
    <row r="52" spans="1:15" hidden="1">
      <c r="A52" s="18" t="s">
        <v>92</v>
      </c>
      <c r="B52" s="69">
        <v>435444945.99000001</v>
      </c>
      <c r="C52" s="70">
        <f>+B52/B55</f>
        <v>0.89482050200920982</v>
      </c>
      <c r="D52" s="49">
        <v>439024664.60000002</v>
      </c>
      <c r="E52" s="70">
        <f>+D52/D55</f>
        <v>0.89697405470442126</v>
      </c>
      <c r="F52" s="49">
        <v>368901807.02999997</v>
      </c>
      <c r="G52" s="70">
        <f>+F52/F55</f>
        <v>0.91027378799583236</v>
      </c>
      <c r="H52" s="49">
        <v>436197567.41000003</v>
      </c>
      <c r="I52" s="70">
        <f>+H52/H55</f>
        <v>0.94018752224242519</v>
      </c>
      <c r="J52" s="49">
        <v>484139840.63</v>
      </c>
      <c r="K52" s="70">
        <f>+J52/J55</f>
        <v>0.88535773422454056</v>
      </c>
      <c r="L52" s="49">
        <v>509467644.5</v>
      </c>
      <c r="M52" s="70">
        <f>+L52/L55</f>
        <v>0.85276033793122563</v>
      </c>
      <c r="N52" s="49">
        <v>559717496.5</v>
      </c>
      <c r="O52" s="70">
        <f>+N52/N55</f>
        <v>0.89670369756026058</v>
      </c>
    </row>
    <row r="53" spans="1:15" hidden="1">
      <c r="A53" s="18" t="s">
        <v>93</v>
      </c>
      <c r="B53" s="69">
        <v>12966690.07</v>
      </c>
      <c r="D53" s="49">
        <v>14871591.84</v>
      </c>
      <c r="F53" s="49">
        <v>12663121.52</v>
      </c>
      <c r="H53" s="49">
        <v>6844328.6100000003</v>
      </c>
      <c r="J53" s="49">
        <v>16588336.609999999</v>
      </c>
      <c r="L53" s="49">
        <v>20845603.77</v>
      </c>
      <c r="N53" s="49">
        <v>30221150.559999999</v>
      </c>
    </row>
    <row r="54" spans="1:15" hidden="1">
      <c r="A54" s="18" t="s">
        <v>94</v>
      </c>
      <c r="B54" s="69">
        <v>38216626.270000003</v>
      </c>
      <c r="D54" s="49">
        <v>35554539.039999999</v>
      </c>
      <c r="F54" s="49">
        <v>23699742.25</v>
      </c>
      <c r="H54" s="49">
        <v>20905515.629999999</v>
      </c>
      <c r="J54" s="49">
        <v>46101450.960000001</v>
      </c>
      <c r="L54" s="49">
        <v>67120311.709999993</v>
      </c>
      <c r="N54" s="49">
        <v>34255831.030000001</v>
      </c>
    </row>
    <row r="55" spans="1:15" hidden="1">
      <c r="A55" s="18" t="s">
        <v>95</v>
      </c>
      <c r="B55" s="65">
        <f>SUM(B52:B54)</f>
        <v>486628262.32999998</v>
      </c>
      <c r="D55" s="65">
        <f>SUM(D52:D54)</f>
        <v>489450795.48000002</v>
      </c>
      <c r="F55" s="65">
        <f>SUM(F52:F54)</f>
        <v>405264670.79999995</v>
      </c>
      <c r="H55" s="65">
        <f>SUM(H52:H54)</f>
        <v>463947411.65000004</v>
      </c>
      <c r="J55" s="65">
        <f>SUM(J52:J54)</f>
        <v>546829628.20000005</v>
      </c>
      <c r="L55" s="65">
        <f>SUM(L52:L54)</f>
        <v>597433559.98000002</v>
      </c>
      <c r="N55" s="65">
        <f>SUM(N52:N54)</f>
        <v>624194478.08999991</v>
      </c>
    </row>
    <row r="56" spans="1:15" hidden="1"/>
    <row r="57" spans="1:15" hidden="1"/>
  </sheetData>
  <mergeCells count="27">
    <mergeCell ref="B25:G25"/>
    <mergeCell ref="N36:O36"/>
    <mergeCell ref="E30:G30"/>
    <mergeCell ref="B36:C36"/>
    <mergeCell ref="C28:G28"/>
    <mergeCell ref="F36:G36"/>
    <mergeCell ref="L36:M36"/>
    <mergeCell ref="B31:G31"/>
    <mergeCell ref="H36:I36"/>
    <mergeCell ref="B34:G34"/>
    <mergeCell ref="J36:K36"/>
    <mergeCell ref="C1:G1"/>
    <mergeCell ref="C2:G2"/>
    <mergeCell ref="B4:G4"/>
    <mergeCell ref="D36:E36"/>
    <mergeCell ref="B5:G5"/>
    <mergeCell ref="C22:G22"/>
    <mergeCell ref="C21:G21"/>
    <mergeCell ref="C10:G10"/>
    <mergeCell ref="E9:G9"/>
    <mergeCell ref="C12:G12"/>
    <mergeCell ref="B13:B14"/>
    <mergeCell ref="B27:G27"/>
    <mergeCell ref="B32:B33"/>
    <mergeCell ref="C8:G8"/>
    <mergeCell ref="B6:G6"/>
    <mergeCell ref="E29:G29"/>
  </mergeCell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0" defaultRowHeight="15"/>
  <sheetData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Rendicion Ctas</vt:lpstr>
      <vt:lpstr>Recaudación</vt:lpstr>
      <vt:lpstr>Avance Presupuesto</vt:lpstr>
      <vt:lpstr>G. Programable</vt:lpstr>
      <vt:lpstr>G. Operación</vt:lpstr>
      <vt:lpstr>Serv. Personales</vt:lpstr>
      <vt:lpstr>Hoja1</vt:lpstr>
      <vt:lpstr>'Avance Presupuesto'!Área_de_impresión</vt:lpstr>
      <vt:lpstr>'G. Operación'!Área_de_impresión</vt:lpstr>
      <vt:lpstr>'G. Programable'!Área_de_impresión</vt:lpstr>
      <vt:lpstr>Recaudación!Área_de_impresión</vt:lpstr>
      <vt:lpstr>'Serv. Personales'!Área_de_impresión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cojprepc0001</dc:creator>
  <cp:lastModifiedBy>obruno</cp:lastModifiedBy>
  <cp:lastPrinted>2024-01-16T20:04:13Z</cp:lastPrinted>
  <dcterms:created xsi:type="dcterms:W3CDTF">2018-04-25T03:41:04Z</dcterms:created>
  <dcterms:modified xsi:type="dcterms:W3CDTF">2024-02-08T20:22:29Z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3368593be77c438eb02e11272f6987bc</vt:lpwstr>
  </property>
</Properties>
</file>