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2\I.-INFO ANUAL\2. EGRESOS\"/>
    </mc:Choice>
  </mc:AlternateContent>
  <bookViews>
    <workbookView xWindow="0" yWindow="0" windowWidth="4350" windowHeight="48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E40" i="1"/>
  <c r="O11" i="1"/>
  <c r="E10" i="1"/>
  <c r="D10" i="1"/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39" i="1"/>
  <c r="P38" i="1"/>
  <c r="P37" i="1"/>
  <c r="P36" i="1"/>
  <c r="P35" i="1"/>
  <c r="P25" i="1"/>
  <c r="P23" i="1"/>
  <c r="P18" i="1"/>
  <c r="P15" i="1"/>
  <c r="P13" i="1"/>
  <c r="E16" i="1" l="1"/>
  <c r="E9" i="1"/>
  <c r="F9" i="1" s="1"/>
  <c r="G9" i="1" l="1"/>
  <c r="H9" i="1" s="1"/>
  <c r="I9" i="1" s="1"/>
  <c r="J9" i="1" s="1"/>
  <c r="K9" i="1" s="1"/>
  <c r="L9" i="1" s="1"/>
  <c r="M9" i="1" s="1"/>
  <c r="N9" i="1" s="1"/>
  <c r="D22" i="1"/>
  <c r="O9" i="1" l="1"/>
  <c r="P9" i="1" s="1"/>
  <c r="F40" i="1"/>
  <c r="D34" i="1"/>
  <c r="D33" i="1"/>
  <c r="D32" i="1"/>
  <c r="D31" i="1"/>
  <c r="D30" i="1"/>
  <c r="D29" i="1"/>
  <c r="D28" i="1"/>
  <c r="D27" i="1"/>
  <c r="D26" i="1"/>
  <c r="D24" i="1"/>
  <c r="D21" i="1"/>
  <c r="D20" i="1"/>
  <c r="D19" i="1"/>
  <c r="D17" i="1"/>
  <c r="D14" i="1"/>
  <c r="D12" i="1"/>
  <c r="F10" i="1"/>
  <c r="G10" i="1" s="1"/>
  <c r="H10" i="1" s="1"/>
  <c r="I10" i="1" s="1"/>
  <c r="E8" i="1"/>
  <c r="C6" i="1"/>
  <c r="J10" i="1" l="1"/>
  <c r="K10" i="1"/>
  <c r="G40" i="1"/>
  <c r="H40" i="1" s="1"/>
  <c r="I40" i="1" s="1"/>
  <c r="J40" i="1" s="1"/>
  <c r="K40" i="1" s="1"/>
  <c r="L40" i="1" s="1"/>
  <c r="M40" i="1" s="1"/>
  <c r="N40" i="1" s="1"/>
  <c r="O8" i="1"/>
  <c r="P8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D6" i="1"/>
  <c r="F8" i="1"/>
  <c r="G8" i="1" s="1"/>
  <c r="H8" i="1" s="1"/>
  <c r="I8" i="1" s="1"/>
  <c r="J8" i="1" s="1"/>
  <c r="K8" i="1" s="1"/>
  <c r="L8" i="1" s="1"/>
  <c r="M8" i="1" s="1"/>
  <c r="L10" i="1"/>
  <c r="M10" i="1" s="1"/>
  <c r="N10" i="1" s="1"/>
  <c r="O10" i="1"/>
  <c r="P10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F22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F16" i="1"/>
  <c r="E17" i="1"/>
  <c r="F17" i="1" s="1"/>
  <c r="G17" i="1" s="1"/>
  <c r="H17" i="1" s="1"/>
  <c r="I17" i="1" s="1"/>
  <c r="J17" i="1" s="1"/>
  <c r="K17" i="1" s="1"/>
  <c r="L17" i="1" s="1"/>
  <c r="M17" i="1" s="1"/>
  <c r="N17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40" i="1" l="1"/>
  <c r="P40" i="1" s="1"/>
  <c r="O21" i="1"/>
  <c r="P21" i="1" s="1"/>
  <c r="G16" i="1"/>
  <c r="H16" i="1" s="1"/>
  <c r="I16" i="1" s="1"/>
  <c r="J16" i="1" s="1"/>
  <c r="K16" i="1" s="1"/>
  <c r="L16" i="1" s="1"/>
  <c r="M16" i="1" s="1"/>
  <c r="N16" i="1" s="1"/>
  <c r="G22" i="1"/>
  <c r="H22" i="1" s="1"/>
  <c r="I22" i="1" s="1"/>
  <c r="J22" i="1" s="1"/>
  <c r="K22" i="1" s="1"/>
  <c r="L22" i="1" s="1"/>
  <c r="M22" i="1" s="1"/>
  <c r="N22" i="1" s="1"/>
  <c r="O22" i="1" s="1"/>
  <c r="P22" i="1" s="1"/>
  <c r="E6" i="1"/>
  <c r="P11" i="1"/>
  <c r="O12" i="1"/>
  <c r="P12" i="1" s="1"/>
  <c r="F6" i="1"/>
  <c r="H6" i="1"/>
  <c r="O29" i="1"/>
  <c r="P29" i="1" s="1"/>
  <c r="O33" i="1"/>
  <c r="P33" i="1" s="1"/>
  <c r="O32" i="1"/>
  <c r="P32" i="1" s="1"/>
  <c r="O26" i="1"/>
  <c r="P26" i="1" s="1"/>
  <c r="O34" i="1"/>
  <c r="P34" i="1" s="1"/>
  <c r="O28" i="1"/>
  <c r="P28" i="1" s="1"/>
  <c r="O30" i="1"/>
  <c r="P30" i="1" s="1"/>
  <c r="O27" i="1"/>
  <c r="P27" i="1" s="1"/>
  <c r="O31" i="1"/>
  <c r="P31" i="1" s="1"/>
  <c r="O24" i="1"/>
  <c r="P24" i="1" s="1"/>
  <c r="O20" i="1"/>
  <c r="P20" i="1" s="1"/>
  <c r="O19" i="1"/>
  <c r="P19" i="1" s="1"/>
  <c r="O17" i="1"/>
  <c r="P17" i="1" s="1"/>
  <c r="O14" i="1"/>
  <c r="P14" i="1" s="1"/>
  <c r="M6" i="1" l="1"/>
  <c r="N6" i="1"/>
  <c r="K6" i="1"/>
  <c r="L6" i="1"/>
  <c r="J6" i="1"/>
  <c r="G6" i="1"/>
  <c r="O16" i="1"/>
  <c r="P16" i="1" s="1"/>
  <c r="I6" i="1"/>
  <c r="O6" i="1" l="1"/>
</calcChain>
</file>

<file path=xl/sharedStrings.xml><?xml version="1.0" encoding="utf-8"?>
<sst xmlns="http://schemas.openxmlformats.org/spreadsheetml/2006/main" count="87" uniqueCount="87">
  <si>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</si>
  <si>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</si>
  <si>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</si>
  <si>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</si>
  <si>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</si>
  <si>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</si>
  <si>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</si>
  <si>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</si>
  <si>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</si>
  <si>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</si>
  <si>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</si>
  <si>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</si>
  <si>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</si>
  <si>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</si>
  <si>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</si>
  <si>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Materiales y Suministros</t>
  </si>
  <si>
    <t xml:space="preserve">    Alimentos y Utensilios</t>
  </si>
  <si>
    <t xml:space="preserve">     Combustibles, Lubricantes y Aditivos</t>
  </si>
  <si>
    <t xml:space="preserve">     Materiales y Suministros para Seguridad</t>
  </si>
  <si>
    <t>Servicios Generales</t>
  </si>
  <si>
    <t xml:space="preserve">     Servicios Básicos</t>
  </si>
  <si>
    <t xml:space="preserve">     Servicios de Arrendamiento </t>
  </si>
  <si>
    <t xml:space="preserve">     Servicios de Comunicación Social y Publicidad</t>
  </si>
  <si>
    <t xml:space="preserve">     Servicios de Traslado y Viáticos</t>
  </si>
  <si>
    <t xml:space="preserve">    Servicios Oficiales</t>
  </si>
  <si>
    <t xml:space="preserve">     Otros Servicios Generales</t>
  </si>
  <si>
    <t>Transferencias, Asignaciones, Subsidios y Otras Ayudas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</si>
  <si>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</si>
  <si>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</si>
  <si>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</si>
  <si>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</si>
  <si>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la Seguridad Social</t>
  </si>
  <si>
    <t xml:space="preserve">     Donativos</t>
  </si>
  <si>
    <t xml:space="preserve">     Transferencias al Exterior</t>
  </si>
  <si>
    <t>Bienes Muebles, Inmuebles e Intangibles</t>
  </si>
  <si>
    <t xml:space="preserve">     Mobiliario y Equipo de Administración</t>
  </si>
  <si>
    <t xml:space="preserve">     Mobiliario y Equipo Educacional y Recreativo</t>
  </si>
  <si>
    <t xml:space="preserve">     Equipo e Instrumental Médico y de Laboratorio</t>
  </si>
  <si>
    <t xml:space="preserve">     Vehículos y Equipo de Transporte</t>
  </si>
  <si>
    <t xml:space="preserve">     Equipo de Defensa y Seguridad</t>
  </si>
  <si>
    <t xml:space="preserve">     Maquinaria, Otros Equipos y Herramientas</t>
  </si>
  <si>
    <t xml:space="preserve">     Activos Biológicos</t>
  </si>
  <si>
    <t xml:space="preserve">     Bienes Inmuebles                 </t>
  </si>
  <si>
    <t xml:space="preserve">     Activos Intangibles</t>
  </si>
  <si>
    <t>Inversión Pública</t>
  </si>
  <si>
    <t xml:space="preserve">     Obra Pública en Bienes de Dominio Publico</t>
  </si>
  <si>
    <t xml:space="preserve">     Obra Pública en Bienes Propios</t>
  </si>
  <si>
    <t xml:space="preserve">     Proyectos Productivos y Acciones de Fomento</t>
  </si>
  <si>
    <t>Inversiones Financieras y Otras Provisiones</t>
  </si>
  <si>
    <t xml:space="preserve">     Acciones y Participaciones de Capital</t>
  </si>
  <si>
    <t xml:space="preserve">     Compra de Títulos y Valores</t>
  </si>
  <si>
    <t xml:space="preserve">     Concesión de Préstamos</t>
  </si>
  <si>
    <t xml:space="preserve">     Otras Inversiones Financieras</t>
  </si>
  <si>
    <t>Participaciones y Aportaciones</t>
  </si>
  <si>
    <t xml:space="preserve">     Participaciones</t>
  </si>
  <si>
    <t xml:space="preserve">     Aportaciones</t>
  </si>
  <si>
    <t xml:space="preserve">     Convenios</t>
  </si>
  <si>
    <t>Deuda Pública</t>
  </si>
  <si>
    <t xml:space="preserve">     Amortización de la Deuda Pública</t>
  </si>
  <si>
    <t xml:space="preserve">     Intereses de la Deuda Pública 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</si>
  <si>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</si>
  <si>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</si>
  <si>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</si>
  <si>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</si>
  <si>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Adeudos de Ejercicios Fiscales Anteriores (ADEFAS)</t>
  </si>
  <si>
    <t>Remuneraciones al Personal de Carácter Permanente</t>
  </si>
  <si>
    <t>Remuneraciones al Personal de Carácter Transitorio</t>
  </si>
  <si>
    <t xml:space="preserve">Remuneraciones Adicionales y Especiales 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</si>
  <si>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</si>
  <si>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</si>
  <si>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</si>
  <si>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</si>
  <si>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</si>
  <si>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</si>
  <si>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</si>
  <si>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</si>
  <si>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Herramientas, Refacciones y Accesorios Menores</t>
  </si>
  <si>
    <t>Vestuario, Blancos, Prendas de Protección y Artículos Deportivos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</si>
  <si>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</si>
  <si>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</si>
  <si>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</si>
  <si>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Transferencias Internas y Asignaciones al Sector Público</t>
  </si>
  <si>
    <t>Transferencias a Fideicomisos, Mandatos y Otros Análogos</t>
  </si>
  <si>
    <t xml:space="preserve">Inversiones para el Fomento de Actividades Productivas </t>
  </si>
  <si>
    <t>Inversiones en Fideicomisos, Mandatos y Otros Análogos</t>
  </si>
  <si>
    <t>Provisiones para Contingencias y Otras Erogaciones Especiales</t>
  </si>
  <si>
    <t>TRIBUNAL SUPERIOR DE JUSTICIA DEL PODER JUDICIAL DEL ESTADO DE MORELOS Calendario de Presupuesto de Egresos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</si>
</sst>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sz val="4.5"/>
      <color rgb="FF000000"/>
      <name val="Arial"/>
      <family val="2"/>
    </font>
    <font>
      <b/>
      <sz val="8"/>
      <color rgb="FF000000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color indexed="8"/>
      <name val="Calibri"/>
      <family val="2"/>
    </font>
    <font>
      <sz val="10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30">
    <xf numFmtId="0" fontId="0" fillId="0" borderId="0" xfId="0"/>
    <xf numFmtId="0" fontId="19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22" fillId="0" borderId="21" xfId="0" applyFont="1" applyBorder="1" applyAlignment="1">
      <alignment horizontal="left" vertical="center" wrapText="1" indent="1"/>
    </xf>
    <xf numFmtId="0" fontId="0" fillId="0" borderId="23" xfId="0" applyBorder="1"/>
    <xf numFmtId="0" fontId="0" fillId="0" borderId="13" xfId="0" applyBorder="1"/>
    <xf numFmtId="0" fontId="0" fillId="0" borderId="25" xfId="0" applyBorder="1"/>
    <xf numFmtId="0" fontId="0" fillId="0" borderId="11" xfId="0" applyBorder="1"/>
    <xf numFmtId="0" fontId="0" fillId="0" borderId="22" xfId="0" applyBorder="1" applyAlignment="1">
      <alignment vertical="center"/>
    </xf>
    <xf numFmtId="43" fontId="23" fillId="0" borderId="24" xfId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22" fillId="0" borderId="10" xfId="0" applyFont="1" applyBorder="1" applyAlignment="1">
      <alignment horizontal="left" vertical="center" wrapText="1" indent="1"/>
    </xf>
    <xf numFmtId="43" fontId="24" fillId="0" borderId="12" xfId="1" applyFont="1" applyBorder="1" applyAlignment="1">
      <alignment vertical="center" wrapText="1"/>
    </xf>
    <xf numFmtId="43" fontId="23" fillId="0" borderId="14" xfId="0" applyNumberFormat="1" applyFont="1" applyBorder="1" applyAlignment="1">
      <alignment vertical="center" wrapText="1"/>
    </xf>
    <xf numFmtId="43" fontId="23" fillId="0" borderId="25" xfId="1" applyFont="1" applyBorder="1" applyAlignment="1">
      <alignment vertical="center"/>
    </xf>
    <xf numFmtId="43" fontId="23" fillId="0" borderId="19" xfId="1" applyFont="1" applyBorder="1" applyAlignment="1">
      <alignment vertical="center"/>
    </xf>
    <xf numFmtId="43" fontId="23" fillId="0" borderId="26" xfId="1" applyFont="1" applyBorder="1" applyAlignment="1">
      <alignment vertical="center"/>
    </xf>
    <xf numFmtId="43" fontId="23" fillId="0" borderId="21" xfId="1" applyFont="1" applyBorder="1" applyAlignment="1">
      <alignment vertical="center"/>
    </xf>
    <xf numFmtId="0" fontId="26" fillId="0" borderId="0" xfId="0" applyFont="1"/>
    <xf numFmtId="43" fontId="0" fillId="0" borderId="0" xfId="0" applyNumberFormat="1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8"/>
  <sheetViews>
    <sheetView tabSelected="1" topLeftCell="A7" workbookViewId="0">
      <selection activeCell="D17" sqref="D17"/>
    </sheetView>
  </sheetViews>
  <sheetFormatPr baseColWidth="10" defaultRowHeight="15" x14ac:dyDescent="0.25"/>
  <cols>
    <col min="1" max="1" width="5" bestFit="1" customWidth="1"/>
    <col min="2" max="2" width="30.7109375" customWidth="1"/>
    <col min="3" max="3" width="11.42578125" customWidth="1"/>
    <col min="5" max="5" width="10.28515625" bestFit="1" customWidth="1"/>
  </cols>
  <sheetData>
    <row r="3" spans="1:16" ht="15.75" thickBot="1" x14ac:dyDescent="0.3"/>
    <row r="4" spans="1:16" ht="15.75" thickBot="1" x14ac:dyDescent="0.3">
      <c r="B4" s="27" t="s">
        <v>86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6" ht="15.75" thickBot="1" x14ac:dyDescent="0.3">
      <c r="B5" s="1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ht="15.75" thickBot="1" x14ac:dyDescent="0.3">
      <c r="B6" s="2" t="s">
        <v>13</v>
      </c>
      <c r="C6" s="20">
        <f>SUM(C8:C78)</f>
        <v>526034000</v>
      </c>
      <c r="D6" s="20">
        <f t="shared" ref="D6:O6" si="0">SUM(D8:D78)</f>
        <v>49998437</v>
      </c>
      <c r="E6" s="20">
        <f t="shared" si="0"/>
        <v>47571360</v>
      </c>
      <c r="F6" s="20">
        <f t="shared" si="0"/>
        <v>43372360</v>
      </c>
      <c r="G6" s="20">
        <f t="shared" si="0"/>
        <v>47677122</v>
      </c>
      <c r="H6" s="20">
        <f t="shared" si="0"/>
        <v>43127360</v>
      </c>
      <c r="I6" s="20">
        <f t="shared" si="0"/>
        <v>47571360</v>
      </c>
      <c r="J6" s="20">
        <f t="shared" si="0"/>
        <v>47627360</v>
      </c>
      <c r="K6" s="20">
        <f t="shared" si="0"/>
        <v>47571360</v>
      </c>
      <c r="L6" s="20">
        <f t="shared" si="0"/>
        <v>43127360</v>
      </c>
      <c r="M6" s="20">
        <f t="shared" si="0"/>
        <v>47571360</v>
      </c>
      <c r="N6" s="20">
        <f t="shared" si="0"/>
        <v>33041630.399999999</v>
      </c>
      <c r="O6" s="20">
        <f t="shared" si="0"/>
        <v>27776930.600000001</v>
      </c>
    </row>
    <row r="7" spans="1:16" ht="20.100000000000001" customHeight="1" x14ac:dyDescent="0.25">
      <c r="A7" s="25"/>
      <c r="B7" s="4" t="s">
        <v>14</v>
      </c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1"/>
    </row>
    <row r="8" spans="1:16" ht="20.100000000000001" customHeight="1" x14ac:dyDescent="0.25">
      <c r="A8" s="25"/>
      <c r="B8" s="5" t="s">
        <v>65</v>
      </c>
      <c r="C8" s="16">
        <v>205144270.40000001</v>
      </c>
      <c r="D8" s="24">
        <v>19930000</v>
      </c>
      <c r="E8" s="24">
        <f>+D8</f>
        <v>19930000</v>
      </c>
      <c r="F8" s="24">
        <f t="shared" ref="F8:N9" si="1">+E8</f>
        <v>19930000</v>
      </c>
      <c r="G8" s="24">
        <f t="shared" si="1"/>
        <v>19930000</v>
      </c>
      <c r="H8" s="24">
        <f t="shared" si="1"/>
        <v>19930000</v>
      </c>
      <c r="I8" s="24">
        <f t="shared" si="1"/>
        <v>19930000</v>
      </c>
      <c r="J8" s="24">
        <f t="shared" si="1"/>
        <v>19930000</v>
      </c>
      <c r="K8" s="24">
        <f t="shared" si="1"/>
        <v>19930000</v>
      </c>
      <c r="L8" s="24">
        <f t="shared" si="1"/>
        <v>19930000</v>
      </c>
      <c r="M8" s="24">
        <f t="shared" si="1"/>
        <v>19930000</v>
      </c>
      <c r="N8" s="22">
        <v>5844270.4000000004</v>
      </c>
      <c r="O8" s="23">
        <f>+C8-SUM(D8:N8)</f>
        <v>0</v>
      </c>
      <c r="P8" s="26">
        <f>SUM(D8:O8)-C8</f>
        <v>0</v>
      </c>
    </row>
    <row r="9" spans="1:16" ht="20.100000000000001" customHeight="1" x14ac:dyDescent="0.25">
      <c r="A9" s="25"/>
      <c r="B9" s="5" t="s">
        <v>66</v>
      </c>
      <c r="C9" s="16">
        <v>18000</v>
      </c>
      <c r="D9" s="24">
        <v>1500</v>
      </c>
      <c r="E9" s="24">
        <f>+D9</f>
        <v>1500</v>
      </c>
      <c r="F9" s="24">
        <f t="shared" si="1"/>
        <v>1500</v>
      </c>
      <c r="G9" s="24">
        <f t="shared" si="1"/>
        <v>1500</v>
      </c>
      <c r="H9" s="24">
        <f t="shared" si="1"/>
        <v>1500</v>
      </c>
      <c r="I9" s="24">
        <f t="shared" si="1"/>
        <v>1500</v>
      </c>
      <c r="J9" s="24">
        <f t="shared" si="1"/>
        <v>1500</v>
      </c>
      <c r="K9" s="24">
        <f t="shared" si="1"/>
        <v>1500</v>
      </c>
      <c r="L9" s="24">
        <f t="shared" si="1"/>
        <v>1500</v>
      </c>
      <c r="M9" s="24">
        <f t="shared" si="1"/>
        <v>1500</v>
      </c>
      <c r="N9" s="24">
        <f t="shared" si="1"/>
        <v>1500</v>
      </c>
      <c r="O9" s="23">
        <f>+C9-SUM(D9:N9)</f>
        <v>1500</v>
      </c>
      <c r="P9" s="26">
        <f t="shared" ref="P9:P54" si="2">SUM(D9:O9)-C9</f>
        <v>0</v>
      </c>
    </row>
    <row r="10" spans="1:16" ht="20.100000000000001" customHeight="1" x14ac:dyDescent="0.25">
      <c r="A10" s="25"/>
      <c r="B10" s="5" t="s">
        <v>67</v>
      </c>
      <c r="C10" s="16">
        <v>25535979.98</v>
      </c>
      <c r="D10" s="24">
        <f>ROUND((C10-9000000)/12,0)</f>
        <v>1377998</v>
      </c>
      <c r="E10" s="24">
        <f>ROUND((C10-9000000)/12,0)</f>
        <v>1377998</v>
      </c>
      <c r="F10" s="24">
        <f t="shared" ref="F10:N10" si="3">+E10</f>
        <v>1377998</v>
      </c>
      <c r="G10" s="24">
        <f t="shared" si="3"/>
        <v>1377998</v>
      </c>
      <c r="H10" s="24">
        <f t="shared" si="3"/>
        <v>1377998</v>
      </c>
      <c r="I10" s="24">
        <f t="shared" si="3"/>
        <v>1377998</v>
      </c>
      <c r="J10" s="24">
        <f>+I10+4500000</f>
        <v>5877998</v>
      </c>
      <c r="K10" s="24">
        <f>+I10</f>
        <v>1377998</v>
      </c>
      <c r="L10" s="24">
        <f t="shared" si="3"/>
        <v>1377998</v>
      </c>
      <c r="M10" s="24">
        <f t="shared" si="3"/>
        <v>1377998</v>
      </c>
      <c r="N10" s="22">
        <f t="shared" si="3"/>
        <v>1377998</v>
      </c>
      <c r="O10" s="23">
        <f t="shared" ref="O10:O12" si="4">+C10-SUM(D10:N10)</f>
        <v>5878001.9800000004</v>
      </c>
      <c r="P10" s="26">
        <f t="shared" si="2"/>
        <v>0</v>
      </c>
    </row>
    <row r="11" spans="1:16" ht="20.100000000000001" customHeight="1" x14ac:dyDescent="0.25">
      <c r="A11" s="25"/>
      <c r="B11" s="5" t="s">
        <v>68</v>
      </c>
      <c r="C11" s="16">
        <v>76465566</v>
      </c>
      <c r="D11" s="24">
        <v>4150000</v>
      </c>
      <c r="E11" s="24">
        <v>8594000</v>
      </c>
      <c r="F11" s="24">
        <v>4150000</v>
      </c>
      <c r="G11" s="24">
        <v>8594000</v>
      </c>
      <c r="H11" s="24">
        <v>4150000</v>
      </c>
      <c r="I11" s="24">
        <v>8594000</v>
      </c>
      <c r="J11" s="24">
        <v>4150000</v>
      </c>
      <c r="K11" s="24">
        <v>8594000</v>
      </c>
      <c r="L11" s="24">
        <v>4150000</v>
      </c>
      <c r="M11" s="24">
        <v>8594000</v>
      </c>
      <c r="N11" s="22">
        <v>4150000</v>
      </c>
      <c r="O11" s="23">
        <f t="shared" si="4"/>
        <v>8595566</v>
      </c>
      <c r="P11" s="26">
        <f t="shared" si="2"/>
        <v>0</v>
      </c>
    </row>
    <row r="12" spans="1:16" ht="20.100000000000001" customHeight="1" x14ac:dyDescent="0.25">
      <c r="A12" s="25"/>
      <c r="B12" s="5" t="s">
        <v>69</v>
      </c>
      <c r="C12" s="16">
        <v>61173359.920000002</v>
      </c>
      <c r="D12" s="24">
        <f t="shared" ref="D12:D34" si="5">ROUND(C12/12,0)</f>
        <v>5097780</v>
      </c>
      <c r="E12" s="24">
        <f t="shared" ref="E12:N14" si="6">+D12</f>
        <v>5097780</v>
      </c>
      <c r="F12" s="24">
        <f t="shared" si="6"/>
        <v>5097780</v>
      </c>
      <c r="G12" s="24">
        <f t="shared" si="6"/>
        <v>5097780</v>
      </c>
      <c r="H12" s="24">
        <f t="shared" si="6"/>
        <v>5097780</v>
      </c>
      <c r="I12" s="24">
        <f t="shared" si="6"/>
        <v>5097780</v>
      </c>
      <c r="J12" s="24">
        <f t="shared" si="6"/>
        <v>5097780</v>
      </c>
      <c r="K12" s="24">
        <f t="shared" si="6"/>
        <v>5097780</v>
      </c>
      <c r="L12" s="24">
        <f t="shared" si="6"/>
        <v>5097780</v>
      </c>
      <c r="M12" s="24">
        <f t="shared" si="6"/>
        <v>5097780</v>
      </c>
      <c r="N12" s="22">
        <f t="shared" si="6"/>
        <v>5097780</v>
      </c>
      <c r="O12" s="23">
        <f t="shared" si="4"/>
        <v>5097779.9200000018</v>
      </c>
      <c r="P12" s="26">
        <f t="shared" si="2"/>
        <v>0</v>
      </c>
    </row>
    <row r="13" spans="1:16" ht="20.100000000000001" customHeight="1" x14ac:dyDescent="0.25">
      <c r="A13" s="25"/>
      <c r="B13" s="5" t="s">
        <v>70</v>
      </c>
      <c r="C13" s="16">
        <v>4000000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22">
        <v>4000000</v>
      </c>
      <c r="O13" s="12"/>
      <c r="P13" s="26">
        <f t="shared" si="2"/>
        <v>0</v>
      </c>
    </row>
    <row r="14" spans="1:16" ht="20.100000000000001" customHeight="1" x14ac:dyDescent="0.25">
      <c r="A14" s="25"/>
      <c r="B14" s="5" t="s">
        <v>71</v>
      </c>
      <c r="C14" s="16">
        <v>1556475</v>
      </c>
      <c r="D14" s="24">
        <f t="shared" si="5"/>
        <v>129706</v>
      </c>
      <c r="E14" s="24">
        <f t="shared" si="6"/>
        <v>129706</v>
      </c>
      <c r="F14" s="24">
        <f t="shared" si="6"/>
        <v>129706</v>
      </c>
      <c r="G14" s="24">
        <f t="shared" si="6"/>
        <v>129706</v>
      </c>
      <c r="H14" s="24">
        <f t="shared" si="6"/>
        <v>129706</v>
      </c>
      <c r="I14" s="24">
        <f t="shared" si="6"/>
        <v>129706</v>
      </c>
      <c r="J14" s="24">
        <f t="shared" si="6"/>
        <v>129706</v>
      </c>
      <c r="K14" s="24">
        <f t="shared" si="6"/>
        <v>129706</v>
      </c>
      <c r="L14" s="24">
        <f t="shared" si="6"/>
        <v>129706</v>
      </c>
      <c r="M14" s="24">
        <f t="shared" si="6"/>
        <v>129706</v>
      </c>
      <c r="N14" s="22">
        <f t="shared" si="6"/>
        <v>129706</v>
      </c>
      <c r="O14" s="23">
        <f t="shared" ref="O14" si="7">+C14-SUM(D14:N14)</f>
        <v>129709</v>
      </c>
      <c r="P14" s="26">
        <f t="shared" si="2"/>
        <v>0</v>
      </c>
    </row>
    <row r="15" spans="1:16" ht="20.100000000000001" customHeight="1" x14ac:dyDescent="0.25">
      <c r="A15" s="25"/>
      <c r="B15" s="6" t="s">
        <v>15</v>
      </c>
      <c r="C15" s="1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  <c r="P15" s="26">
        <f t="shared" si="2"/>
        <v>0</v>
      </c>
    </row>
    <row r="16" spans="1:16" ht="20.100000000000001" customHeight="1" x14ac:dyDescent="0.25">
      <c r="A16" s="25"/>
      <c r="B16" s="5" t="s">
        <v>72</v>
      </c>
      <c r="C16" s="16">
        <v>7080000</v>
      </c>
      <c r="D16" s="24">
        <v>4800000</v>
      </c>
      <c r="E16" s="24">
        <f>ROUND((+C16-4800000)/11,0)</f>
        <v>207273</v>
      </c>
      <c r="F16" s="24">
        <f t="shared" ref="F16:N16" si="8">+E16</f>
        <v>207273</v>
      </c>
      <c r="G16" s="24">
        <f t="shared" si="8"/>
        <v>207273</v>
      </c>
      <c r="H16" s="24">
        <f t="shared" si="8"/>
        <v>207273</v>
      </c>
      <c r="I16" s="24">
        <f t="shared" si="8"/>
        <v>207273</v>
      </c>
      <c r="J16" s="24">
        <f t="shared" si="8"/>
        <v>207273</v>
      </c>
      <c r="K16" s="24">
        <f t="shared" si="8"/>
        <v>207273</v>
      </c>
      <c r="L16" s="24">
        <f t="shared" si="8"/>
        <v>207273</v>
      </c>
      <c r="M16" s="24">
        <f t="shared" si="8"/>
        <v>207273</v>
      </c>
      <c r="N16" s="22">
        <f t="shared" si="8"/>
        <v>207273</v>
      </c>
      <c r="O16" s="23">
        <f t="shared" ref="O16:O17" si="9">+C16-SUM(D16:N16)</f>
        <v>207270</v>
      </c>
      <c r="P16" s="26">
        <f t="shared" si="2"/>
        <v>0</v>
      </c>
    </row>
    <row r="17" spans="1:16" ht="20.100000000000001" customHeight="1" x14ac:dyDescent="0.25">
      <c r="A17" s="25"/>
      <c r="B17" s="6" t="s">
        <v>16</v>
      </c>
      <c r="C17" s="16">
        <v>1206000</v>
      </c>
      <c r="D17" s="24">
        <f t="shared" si="5"/>
        <v>100500</v>
      </c>
      <c r="E17" s="24">
        <f t="shared" ref="E17:N17" si="10">+D17</f>
        <v>100500</v>
      </c>
      <c r="F17" s="24">
        <f t="shared" si="10"/>
        <v>100500</v>
      </c>
      <c r="G17" s="24">
        <f t="shared" si="10"/>
        <v>100500</v>
      </c>
      <c r="H17" s="24">
        <f t="shared" si="10"/>
        <v>100500</v>
      </c>
      <c r="I17" s="24">
        <f t="shared" si="10"/>
        <v>100500</v>
      </c>
      <c r="J17" s="24">
        <f t="shared" si="10"/>
        <v>100500</v>
      </c>
      <c r="K17" s="24">
        <f t="shared" si="10"/>
        <v>100500</v>
      </c>
      <c r="L17" s="24">
        <f t="shared" si="10"/>
        <v>100500</v>
      </c>
      <c r="M17" s="24">
        <f t="shared" si="10"/>
        <v>100500</v>
      </c>
      <c r="N17" s="22">
        <f t="shared" si="10"/>
        <v>100500</v>
      </c>
      <c r="O17" s="23">
        <f t="shared" si="9"/>
        <v>100500</v>
      </c>
      <c r="P17" s="26">
        <f t="shared" si="2"/>
        <v>0</v>
      </c>
    </row>
    <row r="18" spans="1:16" ht="20.100000000000001" customHeight="1" x14ac:dyDescent="0.25">
      <c r="B18" s="5" t="s">
        <v>73</v>
      </c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26">
        <f t="shared" si="2"/>
        <v>0</v>
      </c>
    </row>
    <row r="19" spans="1:16" ht="20.100000000000001" customHeight="1" x14ac:dyDescent="0.25">
      <c r="A19" s="25"/>
      <c r="B19" s="5" t="s">
        <v>74</v>
      </c>
      <c r="C19" s="16">
        <v>714300</v>
      </c>
      <c r="D19" s="24">
        <f t="shared" si="5"/>
        <v>59525</v>
      </c>
      <c r="E19" s="24">
        <f t="shared" ref="E19:N19" si="11">+D19</f>
        <v>59525</v>
      </c>
      <c r="F19" s="24">
        <f t="shared" si="11"/>
        <v>59525</v>
      </c>
      <c r="G19" s="24">
        <f t="shared" si="11"/>
        <v>59525</v>
      </c>
      <c r="H19" s="24">
        <f t="shared" si="11"/>
        <v>59525</v>
      </c>
      <c r="I19" s="24">
        <f t="shared" si="11"/>
        <v>59525</v>
      </c>
      <c r="J19" s="24">
        <f t="shared" si="11"/>
        <v>59525</v>
      </c>
      <c r="K19" s="24">
        <f t="shared" si="11"/>
        <v>59525</v>
      </c>
      <c r="L19" s="24">
        <f t="shared" si="11"/>
        <v>59525</v>
      </c>
      <c r="M19" s="24">
        <f t="shared" si="11"/>
        <v>59525</v>
      </c>
      <c r="N19" s="22">
        <f t="shared" si="11"/>
        <v>59525</v>
      </c>
      <c r="O19" s="23">
        <f t="shared" ref="O19:O22" si="12">+C19-SUM(D19:N19)</f>
        <v>59525</v>
      </c>
      <c r="P19" s="26">
        <f t="shared" si="2"/>
        <v>0</v>
      </c>
    </row>
    <row r="20" spans="1:16" ht="20.100000000000001" customHeight="1" x14ac:dyDescent="0.25">
      <c r="A20" s="25"/>
      <c r="B20" s="5" t="s">
        <v>75</v>
      </c>
      <c r="C20" s="16">
        <v>168450</v>
      </c>
      <c r="D20" s="24">
        <f t="shared" si="5"/>
        <v>14038</v>
      </c>
      <c r="E20" s="24">
        <f t="shared" ref="E20:N20" si="13">+D20</f>
        <v>14038</v>
      </c>
      <c r="F20" s="24">
        <f t="shared" si="13"/>
        <v>14038</v>
      </c>
      <c r="G20" s="24">
        <f t="shared" si="13"/>
        <v>14038</v>
      </c>
      <c r="H20" s="24">
        <f t="shared" si="13"/>
        <v>14038</v>
      </c>
      <c r="I20" s="24">
        <f t="shared" si="13"/>
        <v>14038</v>
      </c>
      <c r="J20" s="24">
        <f t="shared" si="13"/>
        <v>14038</v>
      </c>
      <c r="K20" s="24">
        <f t="shared" si="13"/>
        <v>14038</v>
      </c>
      <c r="L20" s="24">
        <f t="shared" si="13"/>
        <v>14038</v>
      </c>
      <c r="M20" s="24">
        <f t="shared" si="13"/>
        <v>14038</v>
      </c>
      <c r="N20" s="22">
        <f t="shared" si="13"/>
        <v>14038</v>
      </c>
      <c r="O20" s="23">
        <f t="shared" si="12"/>
        <v>14032</v>
      </c>
      <c r="P20" s="26">
        <f t="shared" si="2"/>
        <v>0</v>
      </c>
    </row>
    <row r="21" spans="1:16" ht="20.100000000000001" customHeight="1" x14ac:dyDescent="0.25">
      <c r="A21" s="25"/>
      <c r="B21" s="6" t="s">
        <v>17</v>
      </c>
      <c r="C21" s="16">
        <v>5743740</v>
      </c>
      <c r="D21" s="24">
        <f t="shared" si="5"/>
        <v>478645</v>
      </c>
      <c r="E21" s="24">
        <f t="shared" ref="E21:N21" si="14">+D21</f>
        <v>478645</v>
      </c>
      <c r="F21" s="24">
        <f t="shared" si="14"/>
        <v>478645</v>
      </c>
      <c r="G21" s="24">
        <f t="shared" si="14"/>
        <v>478645</v>
      </c>
      <c r="H21" s="24">
        <f t="shared" si="14"/>
        <v>478645</v>
      </c>
      <c r="I21" s="24">
        <f t="shared" si="14"/>
        <v>478645</v>
      </c>
      <c r="J21" s="24">
        <f t="shared" si="14"/>
        <v>478645</v>
      </c>
      <c r="K21" s="24">
        <f t="shared" si="14"/>
        <v>478645</v>
      </c>
      <c r="L21" s="24">
        <f t="shared" si="14"/>
        <v>478645</v>
      </c>
      <c r="M21" s="24">
        <f t="shared" si="14"/>
        <v>478645</v>
      </c>
      <c r="N21" s="22">
        <f t="shared" si="14"/>
        <v>478645</v>
      </c>
      <c r="O21" s="23">
        <f t="shared" si="12"/>
        <v>478645</v>
      </c>
      <c r="P21" s="26">
        <f t="shared" si="2"/>
        <v>0</v>
      </c>
    </row>
    <row r="22" spans="1:16" ht="20.100000000000001" customHeight="1" x14ac:dyDescent="0.25">
      <c r="A22" s="25"/>
      <c r="B22" s="5" t="s">
        <v>77</v>
      </c>
      <c r="C22" s="16">
        <v>2278350</v>
      </c>
      <c r="D22" s="24">
        <f>+C22</f>
        <v>2278350</v>
      </c>
      <c r="E22" s="24"/>
      <c r="F22" s="24">
        <f t="shared" ref="F22:N22" si="15">+E22</f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2">
        <f t="shared" si="15"/>
        <v>0</v>
      </c>
      <c r="O22" s="23">
        <f t="shared" si="12"/>
        <v>0</v>
      </c>
      <c r="P22" s="26">
        <f t="shared" si="2"/>
        <v>0</v>
      </c>
    </row>
    <row r="23" spans="1:16" ht="20.100000000000001" customHeight="1" x14ac:dyDescent="0.25">
      <c r="B23" s="6" t="s">
        <v>18</v>
      </c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2"/>
      <c r="P23" s="26">
        <f t="shared" si="2"/>
        <v>0</v>
      </c>
    </row>
    <row r="24" spans="1:16" ht="20.100000000000001" customHeight="1" x14ac:dyDescent="0.25">
      <c r="A24" s="25"/>
      <c r="B24" s="5" t="s">
        <v>76</v>
      </c>
      <c r="C24" s="16">
        <v>1891150</v>
      </c>
      <c r="D24" s="24">
        <f t="shared" si="5"/>
        <v>157596</v>
      </c>
      <c r="E24" s="24">
        <f t="shared" ref="E24:N24" si="16">+D24</f>
        <v>157596</v>
      </c>
      <c r="F24" s="24">
        <f t="shared" si="16"/>
        <v>157596</v>
      </c>
      <c r="G24" s="24">
        <f t="shared" si="16"/>
        <v>157596</v>
      </c>
      <c r="H24" s="24">
        <f t="shared" si="16"/>
        <v>157596</v>
      </c>
      <c r="I24" s="24">
        <f t="shared" si="16"/>
        <v>157596</v>
      </c>
      <c r="J24" s="24">
        <f t="shared" si="16"/>
        <v>157596</v>
      </c>
      <c r="K24" s="24">
        <f t="shared" si="16"/>
        <v>157596</v>
      </c>
      <c r="L24" s="24">
        <f t="shared" si="16"/>
        <v>157596</v>
      </c>
      <c r="M24" s="24">
        <f t="shared" si="16"/>
        <v>157596</v>
      </c>
      <c r="N24" s="22">
        <f t="shared" si="16"/>
        <v>157596</v>
      </c>
      <c r="O24" s="23">
        <f t="shared" ref="O24" si="17">+C24-SUM(D24:N24)</f>
        <v>157594</v>
      </c>
      <c r="P24" s="26">
        <f t="shared" si="2"/>
        <v>0</v>
      </c>
    </row>
    <row r="25" spans="1:16" ht="20.100000000000001" customHeight="1" x14ac:dyDescent="0.25">
      <c r="A25" s="25"/>
      <c r="B25" s="6" t="s">
        <v>19</v>
      </c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2"/>
      <c r="P25" s="26">
        <f t="shared" si="2"/>
        <v>0</v>
      </c>
    </row>
    <row r="26" spans="1:16" ht="20.100000000000001" customHeight="1" x14ac:dyDescent="0.25">
      <c r="A26" s="25"/>
      <c r="B26" s="6" t="s">
        <v>20</v>
      </c>
      <c r="C26" s="16">
        <v>9672000</v>
      </c>
      <c r="D26" s="24">
        <f t="shared" si="5"/>
        <v>806000</v>
      </c>
      <c r="E26" s="24">
        <f t="shared" ref="E26:N26" si="18">+D26</f>
        <v>806000</v>
      </c>
      <c r="F26" s="24">
        <f t="shared" si="18"/>
        <v>806000</v>
      </c>
      <c r="G26" s="24">
        <f t="shared" si="18"/>
        <v>806000</v>
      </c>
      <c r="H26" s="24">
        <f t="shared" si="18"/>
        <v>806000</v>
      </c>
      <c r="I26" s="24">
        <f t="shared" si="18"/>
        <v>806000</v>
      </c>
      <c r="J26" s="24">
        <f t="shared" si="18"/>
        <v>806000</v>
      </c>
      <c r="K26" s="24">
        <f t="shared" si="18"/>
        <v>806000</v>
      </c>
      <c r="L26" s="24">
        <f t="shared" si="18"/>
        <v>806000</v>
      </c>
      <c r="M26" s="24">
        <f t="shared" si="18"/>
        <v>806000</v>
      </c>
      <c r="N26" s="22">
        <f t="shared" si="18"/>
        <v>806000</v>
      </c>
      <c r="O26" s="23">
        <f t="shared" ref="O26:O34" si="19">+C26-SUM(D26:N26)</f>
        <v>806000</v>
      </c>
      <c r="P26" s="26">
        <f t="shared" si="2"/>
        <v>0</v>
      </c>
    </row>
    <row r="27" spans="1:16" ht="20.100000000000001" customHeight="1" x14ac:dyDescent="0.25">
      <c r="A27" s="25"/>
      <c r="B27" s="6" t="s">
        <v>21</v>
      </c>
      <c r="C27" s="16">
        <v>2935500</v>
      </c>
      <c r="D27" s="24">
        <f t="shared" si="5"/>
        <v>244625</v>
      </c>
      <c r="E27" s="24">
        <f t="shared" ref="E27:N27" si="20">+D27</f>
        <v>244625</v>
      </c>
      <c r="F27" s="24">
        <f t="shared" si="20"/>
        <v>244625</v>
      </c>
      <c r="G27" s="24">
        <f t="shared" si="20"/>
        <v>244625</v>
      </c>
      <c r="H27" s="24">
        <f t="shared" si="20"/>
        <v>244625</v>
      </c>
      <c r="I27" s="24">
        <f t="shared" si="20"/>
        <v>244625</v>
      </c>
      <c r="J27" s="24">
        <f t="shared" si="20"/>
        <v>244625</v>
      </c>
      <c r="K27" s="24">
        <f t="shared" si="20"/>
        <v>244625</v>
      </c>
      <c r="L27" s="24">
        <f t="shared" si="20"/>
        <v>244625</v>
      </c>
      <c r="M27" s="24">
        <f t="shared" si="20"/>
        <v>244625</v>
      </c>
      <c r="N27" s="22">
        <f t="shared" si="20"/>
        <v>244625</v>
      </c>
      <c r="O27" s="23">
        <f t="shared" si="19"/>
        <v>244625</v>
      </c>
      <c r="P27" s="26">
        <f t="shared" si="2"/>
        <v>0</v>
      </c>
    </row>
    <row r="28" spans="1:16" ht="20.100000000000001" customHeight="1" x14ac:dyDescent="0.25">
      <c r="A28" s="25"/>
      <c r="B28" s="5" t="s">
        <v>78</v>
      </c>
      <c r="C28" s="16">
        <v>2094000</v>
      </c>
      <c r="D28" s="24">
        <f t="shared" si="5"/>
        <v>174500</v>
      </c>
      <c r="E28" s="24">
        <f t="shared" ref="E28:N28" si="21">+D28</f>
        <v>174500</v>
      </c>
      <c r="F28" s="24">
        <f t="shared" si="21"/>
        <v>174500</v>
      </c>
      <c r="G28" s="24">
        <f t="shared" si="21"/>
        <v>174500</v>
      </c>
      <c r="H28" s="24">
        <f t="shared" si="21"/>
        <v>174500</v>
      </c>
      <c r="I28" s="24">
        <f t="shared" si="21"/>
        <v>174500</v>
      </c>
      <c r="J28" s="24">
        <f t="shared" si="21"/>
        <v>174500</v>
      </c>
      <c r="K28" s="24">
        <f t="shared" si="21"/>
        <v>174500</v>
      </c>
      <c r="L28" s="24">
        <f t="shared" si="21"/>
        <v>174500</v>
      </c>
      <c r="M28" s="24">
        <f t="shared" si="21"/>
        <v>174500</v>
      </c>
      <c r="N28" s="22">
        <f t="shared" si="21"/>
        <v>174500</v>
      </c>
      <c r="O28" s="23">
        <f t="shared" si="19"/>
        <v>174500</v>
      </c>
      <c r="P28" s="26">
        <f t="shared" si="2"/>
        <v>0</v>
      </c>
    </row>
    <row r="29" spans="1:16" ht="20.100000000000001" customHeight="1" x14ac:dyDescent="0.25">
      <c r="A29" s="25"/>
      <c r="B29" s="5" t="s">
        <v>79</v>
      </c>
      <c r="C29" s="16">
        <v>457370</v>
      </c>
      <c r="D29" s="24">
        <f t="shared" si="5"/>
        <v>38114</v>
      </c>
      <c r="E29" s="24">
        <f t="shared" ref="E29:N29" si="22">+D29</f>
        <v>38114</v>
      </c>
      <c r="F29" s="24">
        <f t="shared" si="22"/>
        <v>38114</v>
      </c>
      <c r="G29" s="24">
        <f t="shared" si="22"/>
        <v>38114</v>
      </c>
      <c r="H29" s="24">
        <f t="shared" si="22"/>
        <v>38114</v>
      </c>
      <c r="I29" s="24">
        <f t="shared" si="22"/>
        <v>38114</v>
      </c>
      <c r="J29" s="24">
        <f t="shared" si="22"/>
        <v>38114</v>
      </c>
      <c r="K29" s="24">
        <f t="shared" si="22"/>
        <v>38114</v>
      </c>
      <c r="L29" s="24">
        <f t="shared" si="22"/>
        <v>38114</v>
      </c>
      <c r="M29" s="24">
        <f t="shared" si="22"/>
        <v>38114</v>
      </c>
      <c r="N29" s="22">
        <f t="shared" si="22"/>
        <v>38114</v>
      </c>
      <c r="O29" s="23">
        <f t="shared" si="19"/>
        <v>38116</v>
      </c>
      <c r="P29" s="26">
        <f t="shared" si="2"/>
        <v>0</v>
      </c>
    </row>
    <row r="30" spans="1:16" ht="20.100000000000001" customHeight="1" x14ac:dyDescent="0.25">
      <c r="A30" s="25"/>
      <c r="B30" s="5" t="s">
        <v>80</v>
      </c>
      <c r="C30" s="16">
        <v>1358800</v>
      </c>
      <c r="D30" s="24">
        <f t="shared" si="5"/>
        <v>113233</v>
      </c>
      <c r="E30" s="24">
        <f t="shared" ref="E30:N30" si="23">+D30</f>
        <v>113233</v>
      </c>
      <c r="F30" s="24">
        <f t="shared" si="23"/>
        <v>113233</v>
      </c>
      <c r="G30" s="24">
        <f t="shared" si="23"/>
        <v>113233</v>
      </c>
      <c r="H30" s="24">
        <f t="shared" si="23"/>
        <v>113233</v>
      </c>
      <c r="I30" s="24">
        <f t="shared" si="23"/>
        <v>113233</v>
      </c>
      <c r="J30" s="24">
        <f t="shared" si="23"/>
        <v>113233</v>
      </c>
      <c r="K30" s="24">
        <f t="shared" si="23"/>
        <v>113233</v>
      </c>
      <c r="L30" s="24">
        <f t="shared" si="23"/>
        <v>113233</v>
      </c>
      <c r="M30" s="24">
        <f t="shared" si="23"/>
        <v>113233</v>
      </c>
      <c r="N30" s="22">
        <f t="shared" si="23"/>
        <v>113233</v>
      </c>
      <c r="O30" s="23">
        <f t="shared" si="19"/>
        <v>113237</v>
      </c>
      <c r="P30" s="26">
        <f t="shared" si="2"/>
        <v>0</v>
      </c>
    </row>
    <row r="31" spans="1:16" ht="20.100000000000001" customHeight="1" x14ac:dyDescent="0.25">
      <c r="A31" s="25"/>
      <c r="B31" s="6" t="s">
        <v>22</v>
      </c>
      <c r="C31" s="16">
        <v>180000</v>
      </c>
      <c r="D31" s="24">
        <f t="shared" si="5"/>
        <v>15000</v>
      </c>
      <c r="E31" s="24">
        <f t="shared" ref="E31:N31" si="24">+D31</f>
        <v>15000</v>
      </c>
      <c r="F31" s="24">
        <f t="shared" si="24"/>
        <v>15000</v>
      </c>
      <c r="G31" s="24">
        <f t="shared" si="24"/>
        <v>15000</v>
      </c>
      <c r="H31" s="24">
        <f t="shared" si="24"/>
        <v>15000</v>
      </c>
      <c r="I31" s="24">
        <f t="shared" si="24"/>
        <v>15000</v>
      </c>
      <c r="J31" s="24">
        <f t="shared" si="24"/>
        <v>15000</v>
      </c>
      <c r="K31" s="24">
        <f t="shared" si="24"/>
        <v>15000</v>
      </c>
      <c r="L31" s="24">
        <f t="shared" si="24"/>
        <v>15000</v>
      </c>
      <c r="M31" s="24">
        <f t="shared" si="24"/>
        <v>15000</v>
      </c>
      <c r="N31" s="22">
        <f t="shared" si="24"/>
        <v>15000</v>
      </c>
      <c r="O31" s="23">
        <f t="shared" si="19"/>
        <v>15000</v>
      </c>
      <c r="P31" s="26">
        <f t="shared" si="2"/>
        <v>0</v>
      </c>
    </row>
    <row r="32" spans="1:16" ht="20.100000000000001" customHeight="1" x14ac:dyDescent="0.25">
      <c r="A32" s="25"/>
      <c r="B32" s="6" t="s">
        <v>23</v>
      </c>
      <c r="C32" s="16">
        <v>200600</v>
      </c>
      <c r="D32" s="24">
        <f t="shared" si="5"/>
        <v>16717</v>
      </c>
      <c r="E32" s="24">
        <f t="shared" ref="E32:N32" si="25">+D32</f>
        <v>16717</v>
      </c>
      <c r="F32" s="24">
        <f t="shared" si="25"/>
        <v>16717</v>
      </c>
      <c r="G32" s="24">
        <f t="shared" si="25"/>
        <v>16717</v>
      </c>
      <c r="H32" s="24">
        <f t="shared" si="25"/>
        <v>16717</v>
      </c>
      <c r="I32" s="24">
        <f t="shared" si="25"/>
        <v>16717</v>
      </c>
      <c r="J32" s="24">
        <f t="shared" si="25"/>
        <v>16717</v>
      </c>
      <c r="K32" s="24">
        <f t="shared" si="25"/>
        <v>16717</v>
      </c>
      <c r="L32" s="24">
        <f t="shared" si="25"/>
        <v>16717</v>
      </c>
      <c r="M32" s="24">
        <f t="shared" si="25"/>
        <v>16717</v>
      </c>
      <c r="N32" s="22">
        <f t="shared" si="25"/>
        <v>16717</v>
      </c>
      <c r="O32" s="23">
        <f t="shared" si="19"/>
        <v>16713</v>
      </c>
      <c r="P32" s="26">
        <f t="shared" si="2"/>
        <v>0</v>
      </c>
    </row>
    <row r="33" spans="1:16" ht="20.100000000000001" customHeight="1" x14ac:dyDescent="0.25">
      <c r="A33" s="25"/>
      <c r="B33" s="6" t="s">
        <v>24</v>
      </c>
      <c r="C33" s="16">
        <v>25000</v>
      </c>
      <c r="D33" s="24">
        <f t="shared" si="5"/>
        <v>2083</v>
      </c>
      <c r="E33" s="24">
        <f t="shared" ref="E33:N33" si="26">+D33</f>
        <v>2083</v>
      </c>
      <c r="F33" s="24">
        <f t="shared" si="26"/>
        <v>2083</v>
      </c>
      <c r="G33" s="24">
        <f t="shared" si="26"/>
        <v>2083</v>
      </c>
      <c r="H33" s="24">
        <f t="shared" si="26"/>
        <v>2083</v>
      </c>
      <c r="I33" s="24">
        <f t="shared" si="26"/>
        <v>2083</v>
      </c>
      <c r="J33" s="24">
        <f t="shared" si="26"/>
        <v>2083</v>
      </c>
      <c r="K33" s="24">
        <f t="shared" si="26"/>
        <v>2083</v>
      </c>
      <c r="L33" s="24">
        <f t="shared" si="26"/>
        <v>2083</v>
      </c>
      <c r="M33" s="24">
        <f t="shared" si="26"/>
        <v>2083</v>
      </c>
      <c r="N33" s="22">
        <f t="shared" si="26"/>
        <v>2083</v>
      </c>
      <c r="O33" s="23">
        <f t="shared" si="19"/>
        <v>2087</v>
      </c>
      <c r="P33" s="26">
        <f t="shared" si="2"/>
        <v>0</v>
      </c>
    </row>
    <row r="34" spans="1:16" ht="20.100000000000001" customHeight="1" x14ac:dyDescent="0.25">
      <c r="A34" s="25"/>
      <c r="B34" s="6" t="s">
        <v>25</v>
      </c>
      <c r="C34" s="16">
        <v>9750326.6999999993</v>
      </c>
      <c r="D34" s="24">
        <f t="shared" si="5"/>
        <v>812527</v>
      </c>
      <c r="E34" s="24">
        <f t="shared" ref="E34:N34" si="27">+D34</f>
        <v>812527</v>
      </c>
      <c r="F34" s="24">
        <f t="shared" si="27"/>
        <v>812527</v>
      </c>
      <c r="G34" s="24">
        <f t="shared" si="27"/>
        <v>812527</v>
      </c>
      <c r="H34" s="24">
        <f t="shared" si="27"/>
        <v>812527</v>
      </c>
      <c r="I34" s="24">
        <f t="shared" si="27"/>
        <v>812527</v>
      </c>
      <c r="J34" s="24">
        <f t="shared" si="27"/>
        <v>812527</v>
      </c>
      <c r="K34" s="24">
        <f t="shared" si="27"/>
        <v>812527</v>
      </c>
      <c r="L34" s="24">
        <f t="shared" si="27"/>
        <v>812527</v>
      </c>
      <c r="M34" s="24">
        <f t="shared" si="27"/>
        <v>812527</v>
      </c>
      <c r="N34" s="22">
        <f t="shared" si="27"/>
        <v>812527</v>
      </c>
      <c r="O34" s="23">
        <f t="shared" si="19"/>
        <v>812529.69999999925</v>
      </c>
      <c r="P34" s="26">
        <f t="shared" si="2"/>
        <v>0</v>
      </c>
    </row>
    <row r="35" spans="1:16" ht="20.100000000000001" customHeight="1" x14ac:dyDescent="0.25">
      <c r="A35" s="25"/>
      <c r="B35" s="7" t="s">
        <v>26</v>
      </c>
      <c r="C35" s="1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2"/>
      <c r="P35" s="26">
        <f t="shared" si="2"/>
        <v>0</v>
      </c>
    </row>
    <row r="36" spans="1:16" ht="20.100000000000001" customHeight="1" x14ac:dyDescent="0.25">
      <c r="B36" s="5" t="s">
        <v>81</v>
      </c>
      <c r="C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2"/>
      <c r="P36" s="26">
        <f t="shared" si="2"/>
        <v>0</v>
      </c>
    </row>
    <row r="37" spans="1:16" ht="20.100000000000001" customHeight="1" x14ac:dyDescent="0.25">
      <c r="A37" s="25"/>
      <c r="B37" s="6" t="s">
        <v>27</v>
      </c>
      <c r="C37" s="16">
        <v>15000</v>
      </c>
      <c r="D37" s="9"/>
      <c r="E37" s="9"/>
      <c r="F37" s="24">
        <v>15000</v>
      </c>
      <c r="G37" s="9"/>
      <c r="H37" s="9"/>
      <c r="I37" s="9"/>
      <c r="J37" s="9"/>
      <c r="K37" s="9"/>
      <c r="L37" s="9"/>
      <c r="M37" s="9"/>
      <c r="N37" s="9"/>
      <c r="O37" s="12"/>
      <c r="P37" s="26">
        <f t="shared" si="2"/>
        <v>0</v>
      </c>
    </row>
    <row r="38" spans="1:16" ht="20.100000000000001" customHeight="1" x14ac:dyDescent="0.25">
      <c r="B38" s="6" t="s">
        <v>28</v>
      </c>
      <c r="C38" s="1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2"/>
      <c r="P38" s="26">
        <f t="shared" si="2"/>
        <v>0</v>
      </c>
    </row>
    <row r="39" spans="1:16" ht="20.100000000000001" customHeight="1" x14ac:dyDescent="0.25">
      <c r="B39" s="6" t="s">
        <v>29</v>
      </c>
      <c r="C39" s="1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2"/>
      <c r="P39" s="26">
        <f t="shared" si="2"/>
        <v>0</v>
      </c>
    </row>
    <row r="40" spans="1:16" ht="20.100000000000001" customHeight="1" x14ac:dyDescent="0.25">
      <c r="A40" s="25"/>
      <c r="B40" s="6" t="s">
        <v>30</v>
      </c>
      <c r="C40" s="16">
        <v>106034000</v>
      </c>
      <c r="D40" s="24">
        <v>9200000</v>
      </c>
      <c r="E40" s="24">
        <f>+D40</f>
        <v>9200000</v>
      </c>
      <c r="F40" s="24">
        <f t="shared" ref="F40:J40" si="28">+E40</f>
        <v>9200000</v>
      </c>
      <c r="G40" s="24">
        <f t="shared" si="28"/>
        <v>9200000</v>
      </c>
      <c r="H40" s="24">
        <f t="shared" si="28"/>
        <v>9200000</v>
      </c>
      <c r="I40" s="24">
        <f t="shared" si="28"/>
        <v>9200000</v>
      </c>
      <c r="J40" s="24">
        <f t="shared" si="28"/>
        <v>9200000</v>
      </c>
      <c r="K40" s="24">
        <f>+J40</f>
        <v>9200000</v>
      </c>
      <c r="L40" s="24">
        <f t="shared" ref="L40:N40" si="29">+K40</f>
        <v>9200000</v>
      </c>
      <c r="M40" s="24">
        <f t="shared" si="29"/>
        <v>9200000</v>
      </c>
      <c r="N40" s="24">
        <f t="shared" si="29"/>
        <v>9200000</v>
      </c>
      <c r="O40" s="23">
        <f t="shared" ref="O40" si="30">+C40-SUM(D40:N40)</f>
        <v>4834000</v>
      </c>
      <c r="P40" s="26">
        <f t="shared" si="2"/>
        <v>0</v>
      </c>
    </row>
    <row r="41" spans="1:16" ht="20.100000000000001" customHeight="1" x14ac:dyDescent="0.25">
      <c r="B41" s="5" t="s">
        <v>82</v>
      </c>
      <c r="C41" s="1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2"/>
      <c r="P41" s="26">
        <f t="shared" si="2"/>
        <v>0</v>
      </c>
    </row>
    <row r="42" spans="1:16" ht="20.100000000000001" customHeight="1" x14ac:dyDescent="0.25">
      <c r="B42" s="6" t="s">
        <v>31</v>
      </c>
      <c r="C42" s="1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2"/>
      <c r="P42" s="26">
        <f t="shared" si="2"/>
        <v>0</v>
      </c>
    </row>
    <row r="43" spans="1:16" ht="20.100000000000001" customHeight="1" x14ac:dyDescent="0.25">
      <c r="A43" s="25"/>
      <c r="B43" s="6" t="s">
        <v>32</v>
      </c>
      <c r="C43" s="16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2"/>
      <c r="P43" s="26">
        <f t="shared" si="2"/>
        <v>0</v>
      </c>
    </row>
    <row r="44" spans="1:16" ht="20.100000000000001" customHeight="1" x14ac:dyDescent="0.25">
      <c r="A44" s="25"/>
      <c r="B44" s="6" t="s">
        <v>33</v>
      </c>
      <c r="C44" s="16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2"/>
      <c r="P44" s="26">
        <f t="shared" si="2"/>
        <v>0</v>
      </c>
    </row>
    <row r="45" spans="1:16" ht="20.100000000000001" customHeight="1" x14ac:dyDescent="0.25">
      <c r="A45" s="25"/>
      <c r="B45" s="6" t="s">
        <v>34</v>
      </c>
      <c r="C45" s="1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  <c r="P45" s="26">
        <f t="shared" si="2"/>
        <v>0</v>
      </c>
    </row>
    <row r="46" spans="1:16" ht="20.100000000000001" customHeight="1" x14ac:dyDescent="0.25">
      <c r="A46" s="25"/>
      <c r="B46" s="6" t="s">
        <v>35</v>
      </c>
      <c r="C46" s="16">
        <v>335762</v>
      </c>
      <c r="D46" s="24"/>
      <c r="E46" s="24"/>
      <c r="F46" s="24">
        <v>230000</v>
      </c>
      <c r="G46" s="24">
        <f>335762-230000</f>
        <v>105762</v>
      </c>
      <c r="H46" s="24"/>
      <c r="I46" s="24"/>
      <c r="J46" s="24"/>
      <c r="K46" s="24"/>
      <c r="L46" s="24"/>
      <c r="M46" s="24"/>
      <c r="N46" s="22"/>
      <c r="O46" s="23"/>
      <c r="P46" s="26">
        <f t="shared" si="2"/>
        <v>0</v>
      </c>
    </row>
    <row r="47" spans="1:16" ht="20.100000000000001" customHeight="1" x14ac:dyDescent="0.25">
      <c r="A47" s="25"/>
      <c r="B47" s="6" t="s">
        <v>36</v>
      </c>
      <c r="C47" s="16"/>
      <c r="D47" s="24"/>
      <c r="E47" s="24"/>
      <c r="F47" s="24"/>
      <c r="G47" s="24"/>
      <c r="H47" s="9"/>
      <c r="I47" s="9"/>
      <c r="J47" s="9"/>
      <c r="K47" s="9"/>
      <c r="L47" s="9"/>
      <c r="M47" s="9"/>
      <c r="N47" s="9"/>
      <c r="O47" s="12"/>
      <c r="P47" s="26">
        <f t="shared" si="2"/>
        <v>0</v>
      </c>
    </row>
    <row r="48" spans="1:16" ht="20.100000000000001" customHeight="1" x14ac:dyDescent="0.25">
      <c r="A48" s="25"/>
      <c r="B48" s="6" t="s">
        <v>37</v>
      </c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2"/>
      <c r="P48" s="26">
        <f t="shared" si="2"/>
        <v>0</v>
      </c>
    </row>
    <row r="49" spans="1:16" ht="20.100000000000001" customHeight="1" x14ac:dyDescent="0.25">
      <c r="A49" s="25"/>
      <c r="B49" s="6" t="s">
        <v>38</v>
      </c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2"/>
      <c r="P49" s="26">
        <f t="shared" si="2"/>
        <v>0</v>
      </c>
    </row>
    <row r="50" spans="1:16" ht="20.100000000000001" customHeight="1" x14ac:dyDescent="0.25">
      <c r="A50" s="25"/>
      <c r="B50" s="6" t="s">
        <v>39</v>
      </c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2"/>
      <c r="P50" s="26">
        <f t="shared" si="2"/>
        <v>0</v>
      </c>
    </row>
    <row r="51" spans="1:16" ht="20.100000000000001" customHeight="1" x14ac:dyDescent="0.25">
      <c r="A51" s="25"/>
      <c r="B51" s="6" t="s">
        <v>40</v>
      </c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2"/>
      <c r="P51" s="26">
        <f t="shared" si="2"/>
        <v>0</v>
      </c>
    </row>
    <row r="52" spans="1:16" ht="20.100000000000001" customHeight="1" x14ac:dyDescent="0.25">
      <c r="A52" s="25"/>
      <c r="B52" s="6" t="s">
        <v>41</v>
      </c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2"/>
      <c r="P52" s="26">
        <f t="shared" si="2"/>
        <v>0</v>
      </c>
    </row>
    <row r="53" spans="1:16" ht="20.100000000000001" customHeight="1" x14ac:dyDescent="0.25">
      <c r="A53" s="25"/>
      <c r="B53" s="6" t="s">
        <v>42</v>
      </c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2"/>
      <c r="P53" s="26">
        <f t="shared" si="2"/>
        <v>0</v>
      </c>
    </row>
    <row r="54" spans="1:16" ht="20.100000000000001" customHeight="1" x14ac:dyDescent="0.25">
      <c r="A54" s="25"/>
      <c r="B54" s="6" t="s">
        <v>43</v>
      </c>
      <c r="C54" s="16"/>
      <c r="D54" s="24"/>
      <c r="E54" s="24"/>
      <c r="F54" s="24"/>
      <c r="G54" s="24"/>
      <c r="H54" s="9"/>
      <c r="I54" s="9"/>
      <c r="J54" s="9"/>
      <c r="K54" s="9"/>
      <c r="L54" s="9"/>
      <c r="M54" s="9"/>
      <c r="N54" s="9"/>
      <c r="O54" s="12"/>
      <c r="P54" s="26">
        <f t="shared" si="2"/>
        <v>0</v>
      </c>
    </row>
    <row r="55" spans="1:16" ht="20.100000000000001" customHeight="1" x14ac:dyDescent="0.25">
      <c r="A55" s="25"/>
      <c r="B55" s="6" t="s">
        <v>44</v>
      </c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2"/>
    </row>
    <row r="56" spans="1:16" ht="20.100000000000001" customHeight="1" x14ac:dyDescent="0.25">
      <c r="A56" s="25"/>
      <c r="B56" s="6" t="s">
        <v>45</v>
      </c>
      <c r="C56" s="16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2"/>
    </row>
    <row r="57" spans="1:16" ht="20.100000000000001" customHeight="1" x14ac:dyDescent="0.25">
      <c r="A57" s="25"/>
      <c r="B57" s="6" t="s">
        <v>46</v>
      </c>
      <c r="C57" s="1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2"/>
    </row>
    <row r="58" spans="1:16" ht="20.100000000000001" customHeight="1" x14ac:dyDescent="0.25">
      <c r="A58" s="25"/>
      <c r="B58" s="6" t="s">
        <v>47</v>
      </c>
      <c r="C58" s="16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2"/>
    </row>
    <row r="59" spans="1:16" ht="20.100000000000001" customHeight="1" x14ac:dyDescent="0.25">
      <c r="A59" s="25"/>
      <c r="B59" s="6" t="s">
        <v>48</v>
      </c>
      <c r="C59" s="16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2"/>
    </row>
    <row r="60" spans="1:16" ht="20.100000000000001" customHeight="1" x14ac:dyDescent="0.25">
      <c r="A60" s="25"/>
      <c r="B60" s="5" t="s">
        <v>83</v>
      </c>
      <c r="C60" s="16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2"/>
    </row>
    <row r="61" spans="1:16" ht="20.100000000000001" customHeight="1" x14ac:dyDescent="0.25">
      <c r="A61" s="25"/>
      <c r="B61" s="6" t="s">
        <v>49</v>
      </c>
      <c r="C61" s="16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"/>
    </row>
    <row r="62" spans="1:16" ht="20.100000000000001" customHeight="1" x14ac:dyDescent="0.25">
      <c r="A62" s="25"/>
      <c r="B62" s="6" t="s">
        <v>50</v>
      </c>
      <c r="C62" s="16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2"/>
    </row>
    <row r="63" spans="1:16" ht="20.100000000000001" customHeight="1" x14ac:dyDescent="0.25">
      <c r="A63" s="25"/>
      <c r="B63" s="6" t="s">
        <v>51</v>
      </c>
      <c r="C63" s="16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2"/>
    </row>
    <row r="64" spans="1:16" ht="20.100000000000001" customHeight="1" x14ac:dyDescent="0.25">
      <c r="A64" s="25"/>
      <c r="B64" s="5" t="s">
        <v>84</v>
      </c>
      <c r="C64" s="16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2"/>
    </row>
    <row r="65" spans="1:15" ht="20.100000000000001" customHeight="1" x14ac:dyDescent="0.25">
      <c r="A65" s="25"/>
      <c r="B65" s="6" t="s">
        <v>52</v>
      </c>
      <c r="C65" s="16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2"/>
    </row>
    <row r="66" spans="1:15" ht="20.100000000000001" customHeight="1" x14ac:dyDescent="0.25">
      <c r="A66" s="25"/>
      <c r="B66" s="5" t="s">
        <v>85</v>
      </c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/>
    </row>
    <row r="67" spans="1:15" ht="20.100000000000001" customHeight="1" x14ac:dyDescent="0.25">
      <c r="A67" s="25"/>
      <c r="B67" s="6" t="s">
        <v>53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2"/>
    </row>
    <row r="68" spans="1:15" ht="20.100000000000001" customHeight="1" x14ac:dyDescent="0.25">
      <c r="A68" s="25"/>
      <c r="B68" s="6" t="s">
        <v>54</v>
      </c>
      <c r="C68" s="16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2"/>
    </row>
    <row r="69" spans="1:15" ht="20.100000000000001" customHeight="1" x14ac:dyDescent="0.25">
      <c r="A69" s="25"/>
      <c r="B69" s="6" t="s">
        <v>55</v>
      </c>
      <c r="C69" s="16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2"/>
    </row>
    <row r="70" spans="1:15" ht="20.100000000000001" customHeight="1" x14ac:dyDescent="0.25">
      <c r="A70" s="25"/>
      <c r="B70" s="6" t="s">
        <v>56</v>
      </c>
      <c r="C70" s="16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2"/>
    </row>
    <row r="71" spans="1:15" ht="20.100000000000001" customHeight="1" x14ac:dyDescent="0.25">
      <c r="A71" s="25"/>
      <c r="B71" s="6" t="s">
        <v>57</v>
      </c>
      <c r="C71" s="16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2"/>
    </row>
    <row r="72" spans="1:15" ht="20.100000000000001" customHeight="1" x14ac:dyDescent="0.25">
      <c r="A72" s="25"/>
      <c r="B72" s="6" t="s">
        <v>58</v>
      </c>
      <c r="C72" s="16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2"/>
    </row>
    <row r="73" spans="1:15" ht="20.100000000000001" customHeight="1" x14ac:dyDescent="0.25">
      <c r="A73" s="25"/>
      <c r="B73" s="6" t="s">
        <v>59</v>
      </c>
      <c r="C73" s="1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2"/>
    </row>
    <row r="74" spans="1:15" ht="20.100000000000001" customHeight="1" x14ac:dyDescent="0.25">
      <c r="A74" s="25"/>
      <c r="B74" s="6" t="s">
        <v>60</v>
      </c>
      <c r="C74" s="16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2"/>
    </row>
    <row r="75" spans="1:15" ht="20.100000000000001" customHeight="1" x14ac:dyDescent="0.25">
      <c r="A75" s="25"/>
      <c r="B75" s="6" t="s">
        <v>61</v>
      </c>
      <c r="C75" s="16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2"/>
    </row>
    <row r="76" spans="1:15" ht="20.100000000000001" customHeight="1" x14ac:dyDescent="0.25">
      <c r="A76" s="25"/>
      <c r="B76" s="6" t="s">
        <v>62</v>
      </c>
      <c r="C76" s="16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2"/>
    </row>
    <row r="77" spans="1:15" ht="20.100000000000001" customHeight="1" x14ac:dyDescent="0.25">
      <c r="A77" s="25"/>
      <c r="B77" s="6" t="s">
        <v>63</v>
      </c>
      <c r="C77" s="16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2"/>
    </row>
    <row r="78" spans="1:15" ht="20.100000000000001" customHeight="1" thickBot="1" x14ac:dyDescent="0.3">
      <c r="A78" s="25"/>
      <c r="B78" s="18" t="s">
        <v>64</v>
      </c>
      <c r="C78" s="19"/>
      <c r="D78" s="2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</row>
  </sheetData>
  <mergeCells count="1">
    <mergeCell ref="B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dcterms:created xsi:type="dcterms:W3CDTF">2021-04-22T19:59:33Z</dcterms:created>
  <dcterms:modified xsi:type="dcterms:W3CDTF">2022-10-26T17:10:38Z</dcterms:modified>
</cp:coreProperties>
</file>