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5525" windowHeight="10245"/>
  </bookViews>
  <sheets>
    <sheet name="GUIA CUMPLIMIENTO" sheetId="1" r:id="rId1"/>
    <sheet name="Hoja1" sheetId="2" r:id="rId2"/>
    <sheet name="7a Proyección de Ingresos" sheetId="4" r:id="rId3"/>
    <sheet name="7b Proyección de Egresos" sheetId="5" r:id="rId4"/>
    <sheet name="7 c) Resultadosde Ingresos " sheetId="6" r:id="rId5"/>
    <sheet name="7 d) Resultados Egresos" sheetId="7" r:id="rId6"/>
  </sheets>
  <definedNames>
    <definedName name="ANIO_INFORME" localSheetId="4">#REF!</definedName>
    <definedName name="ANIO_INFORME" localSheetId="5">#REF!</definedName>
    <definedName name="ANIO_INFORME" localSheetId="2">#REF!</definedName>
    <definedName name="ANIO_INFORME" localSheetId="3">#REF!</definedName>
    <definedName name="ANIO_INFORME">#REF!</definedName>
    <definedName name="ANIO1R" localSheetId="4">#REF!</definedName>
    <definedName name="ANIO1R" localSheetId="5">#REF!</definedName>
    <definedName name="ANIO1R" localSheetId="2">#REF!</definedName>
    <definedName name="ANIO1R" localSheetId="3">#REF!</definedName>
    <definedName name="ANIO1R">#REF!</definedName>
    <definedName name="ANIO2R" localSheetId="4">#REF!</definedName>
    <definedName name="ANIO2R" localSheetId="5">#REF!</definedName>
    <definedName name="ANIO2R" localSheetId="2">#REF!</definedName>
    <definedName name="ANIO2R" localSheetId="3">#REF!</definedName>
    <definedName name="ANIO2R">#REF!</definedName>
    <definedName name="ANIO3R" localSheetId="4">#REF!</definedName>
    <definedName name="ANIO3R" localSheetId="5">#REF!</definedName>
    <definedName name="ANIO3R" localSheetId="2">#REF!</definedName>
    <definedName name="ANIO3R" localSheetId="3">#REF!</definedName>
    <definedName name="ANIO3R">#REF!</definedName>
    <definedName name="ANIO4R" localSheetId="4">#REF!</definedName>
    <definedName name="ANIO4R" localSheetId="5">#REF!</definedName>
    <definedName name="ANIO4R" localSheetId="2">#REF!</definedName>
    <definedName name="ANIO4R" localSheetId="3">#REF!</definedName>
    <definedName name="ANIO4R">#REF!</definedName>
    <definedName name="ANIO5R" localSheetId="4">#REF!</definedName>
    <definedName name="ANIO5R" localSheetId="5">#REF!</definedName>
    <definedName name="ANIO5R" localSheetId="2">#REF!</definedName>
    <definedName name="ANIO5R" localSheetId="3">#REF!</definedName>
    <definedName name="ANIO5R">#REF!</definedName>
    <definedName name="_xlnm.Print_Area" localSheetId="4">'7 c) Resultadosde Ingresos '!$A$1:$G$41</definedName>
    <definedName name="_xlnm.Print_Area" localSheetId="5">'7 d) Resultados Egresos'!$A$1:$G$33</definedName>
    <definedName name="_xlnm.Print_Area" localSheetId="2">'7a Proyección de Ingresos'!$B$1:$H$38</definedName>
    <definedName name="_xlnm.Print_Area" localSheetId="3">'7b Proyección de Egresos'!$B$2:$H$29</definedName>
    <definedName name="_xlnm.Print_Area" localSheetId="0">'GUIA CUMPLIMIENTO'!$A$1:$M$84</definedName>
    <definedName name="ENTIDAD" localSheetId="4">#REF!</definedName>
    <definedName name="ENTIDAD" localSheetId="5">#REF!</definedName>
    <definedName name="ENTIDAD" localSheetId="2">#REF!</definedName>
    <definedName name="ENTIDAD" localSheetId="3">#REF!</definedName>
    <definedName name="ENTIDAD">#REF!</definedName>
    <definedName name="_xlnm.Print_Titles" localSheetId="0">'GUIA CUMPLIMIENTO'!$1:$8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1" i="1" l="1"/>
  <c r="C23" i="7"/>
  <c r="B23" i="7"/>
  <c r="B21" i="7"/>
  <c r="B20" i="7"/>
  <c r="B18" i="7" s="1"/>
  <c r="G18" i="7"/>
  <c r="F18" i="7"/>
  <c r="E18" i="7"/>
  <c r="D18" i="7"/>
  <c r="C18" i="7"/>
  <c r="B13" i="7"/>
  <c r="D12" i="7"/>
  <c r="C12" i="7"/>
  <c r="B12" i="7"/>
  <c r="D11" i="7"/>
  <c r="C11" i="7"/>
  <c r="C7" i="7" s="1"/>
  <c r="C29" i="7" s="1"/>
  <c r="B11" i="7"/>
  <c r="D10" i="7"/>
  <c r="C10" i="7"/>
  <c r="B10" i="7"/>
  <c r="D9" i="7"/>
  <c r="C9" i="7"/>
  <c r="B9" i="7"/>
  <c r="D8" i="7"/>
  <c r="D7" i="7" s="1"/>
  <c r="D29" i="7" s="1"/>
  <c r="C8" i="7"/>
  <c r="B8" i="7"/>
  <c r="G7" i="7"/>
  <c r="G29" i="7" s="1"/>
  <c r="F7" i="7"/>
  <c r="F29" i="7" s="1"/>
  <c r="E7" i="7"/>
  <c r="E29" i="7" s="1"/>
  <c r="B7" i="7"/>
  <c r="B29" i="7" s="1"/>
  <c r="G37" i="6" l="1"/>
  <c r="F37" i="6"/>
  <c r="E37" i="6"/>
  <c r="D37" i="6"/>
  <c r="C37" i="6"/>
  <c r="E32" i="6"/>
  <c r="G29" i="6"/>
  <c r="F29" i="6"/>
  <c r="E29" i="6"/>
  <c r="D29" i="6"/>
  <c r="C29" i="6"/>
  <c r="B29" i="6"/>
  <c r="B26" i="6"/>
  <c r="G22" i="6"/>
  <c r="G32" i="6" s="1"/>
  <c r="F22" i="6"/>
  <c r="E22" i="6"/>
  <c r="D22" i="6"/>
  <c r="C22" i="6"/>
  <c r="B22" i="6"/>
  <c r="E15" i="6"/>
  <c r="D15" i="6"/>
  <c r="C15" i="6"/>
  <c r="C8" i="6" s="1"/>
  <c r="C32" i="6" s="1"/>
  <c r="B15" i="6"/>
  <c r="B8" i="6" s="1"/>
  <c r="B32" i="6" s="1"/>
  <c r="G8" i="6"/>
  <c r="F8" i="6"/>
  <c r="F32" i="6" s="1"/>
  <c r="E8" i="6"/>
  <c r="D8" i="6"/>
  <c r="D32" i="6" s="1"/>
  <c r="G37" i="5" l="1"/>
  <c r="G38" i="5" s="1"/>
  <c r="G40" i="5" s="1"/>
  <c r="H35" i="5"/>
  <c r="H37" i="5" s="1"/>
  <c r="H38" i="5" s="1"/>
  <c r="H40" i="5" s="1"/>
  <c r="G35" i="5"/>
  <c r="F35" i="5"/>
  <c r="F37" i="5" s="1"/>
  <c r="F38" i="5" s="1"/>
  <c r="F40" i="5" s="1"/>
  <c r="E35" i="5"/>
  <c r="E37" i="5" s="1"/>
  <c r="E38" i="5" s="1"/>
  <c r="E40" i="5" s="1"/>
  <c r="D35" i="5"/>
  <c r="D37" i="5" s="1"/>
  <c r="D38" i="5" s="1"/>
  <c r="D40" i="5" s="1"/>
  <c r="H18" i="5"/>
  <c r="G18" i="5"/>
  <c r="F18" i="5"/>
  <c r="E18" i="5"/>
  <c r="D18" i="5"/>
  <c r="C18" i="5"/>
  <c r="H8" i="5"/>
  <c r="H28" i="5" s="1"/>
  <c r="G8" i="5"/>
  <c r="G28" i="5" s="1"/>
  <c r="F8" i="5"/>
  <c r="F28" i="5" s="1"/>
  <c r="E8" i="5"/>
  <c r="E28" i="5" s="1"/>
  <c r="D8" i="5"/>
  <c r="D28" i="5" s="1"/>
  <c r="C8" i="5"/>
  <c r="C28" i="5" s="1"/>
  <c r="H37" i="4" l="1"/>
  <c r="G37" i="4"/>
  <c r="F37" i="4"/>
  <c r="E37" i="4"/>
  <c r="D37" i="4"/>
  <c r="C37" i="4"/>
  <c r="H29" i="4"/>
  <c r="G29" i="4"/>
  <c r="F29" i="4"/>
  <c r="E29" i="4"/>
  <c r="D29" i="4"/>
  <c r="C29" i="4"/>
  <c r="H22" i="4"/>
  <c r="H32" i="4" s="1"/>
  <c r="G22" i="4"/>
  <c r="G32" i="4" s="1"/>
  <c r="F22" i="4"/>
  <c r="E22" i="4"/>
  <c r="D22" i="4"/>
  <c r="D32" i="4" s="1"/>
  <c r="C22" i="4"/>
  <c r="C32" i="4" s="1"/>
  <c r="H8" i="4"/>
  <c r="G8" i="4"/>
  <c r="F8" i="4"/>
  <c r="F32" i="4" s="1"/>
  <c r="E8" i="4"/>
  <c r="E32" i="4" s="1"/>
  <c r="D8" i="4"/>
  <c r="C8" i="4"/>
</calcChain>
</file>

<file path=xl/sharedStrings.xml><?xml version="1.0" encoding="utf-8"?>
<sst xmlns="http://schemas.openxmlformats.org/spreadsheetml/2006/main" count="409" uniqueCount="213">
  <si>
    <t>Guía de Cumplimiento de la Ley de Disciplina Financiera de las Entidades Federativas y Municipios</t>
  </si>
  <si>
    <t>Indicadores de Observancia</t>
  </si>
  <si>
    <t>Implementación</t>
  </si>
  <si>
    <t>Resultado</t>
  </si>
  <si>
    <t>Fundamento</t>
  </si>
  <si>
    <t>Comentarios</t>
  </si>
  <si>
    <t>SI</t>
  </si>
  <si>
    <t>NO</t>
  </si>
  <si>
    <t>Mecanismo de Verificación</t>
  </si>
  <si>
    <t>Fecha estimada de cumplimiento</t>
  </si>
  <si>
    <t>Monto o valor</t>
  </si>
  <si>
    <t>Unidad (pesos/porcentaje)</t>
  </si>
  <si>
    <t>INDICADORES PRESUPUESTARIOS</t>
  </si>
  <si>
    <t>A.</t>
  </si>
  <si>
    <t>INDICADORES CUANTITATIVOS</t>
  </si>
  <si>
    <t>Balance Presupuestario Sostenible</t>
  </si>
  <si>
    <t>a.</t>
  </si>
  <si>
    <t>Propuesto</t>
  </si>
  <si>
    <t>Iniciativa de Ley de Ingresos y Proyecto de Presupuesto de Egresos</t>
  </si>
  <si>
    <t>pesos</t>
  </si>
  <si>
    <t>Art. 6 y 19 de la LDF</t>
  </si>
  <si>
    <t>b.</t>
  </si>
  <si>
    <t>Aprobado</t>
  </si>
  <si>
    <t>Ley de Ingresos y Presupuesto de Egresos</t>
  </si>
  <si>
    <t>c.</t>
  </si>
  <si>
    <t>Cuenta Pública / Formato 4 LDF</t>
  </si>
  <si>
    <t>Balance Presupuestario de Recursos Disponibles Sostenible</t>
  </si>
  <si>
    <t>Financiamiento Neto dentro del Techo de Financiamiento Neto</t>
  </si>
  <si>
    <t>Iniciativa de Ley de Ingresos</t>
  </si>
  <si>
    <t>Art. 6, 19 y 46 de la LDF</t>
  </si>
  <si>
    <t>Ley de Ingresos</t>
  </si>
  <si>
    <t>Recursos destinados a la atención de desastres naturales</t>
  </si>
  <si>
    <t>Asignación al fideicomiso para desastres naturales</t>
  </si>
  <si>
    <t>a.1  Aprobado</t>
  </si>
  <si>
    <t>Reporte Trim. Formato 6 a)</t>
  </si>
  <si>
    <t>Art. 9 de la LDF</t>
  </si>
  <si>
    <t>a.2  Pagado</t>
  </si>
  <si>
    <t>Cuenta Pública / Formato 6 a)</t>
  </si>
  <si>
    <t>Aportación promedio realizada por la Entidad Federativa durante los 5 ejercicios previos, para infraestructura dañada por desastres naturales</t>
  </si>
  <si>
    <t>Autorizaciones de recursos aprobados por el FONDEN</t>
  </si>
  <si>
    <t>Saldo del fideicomiso para desastres naturales</t>
  </si>
  <si>
    <t>Cuenta Pública / Auxiliar de Cuentas</t>
  </si>
  <si>
    <t>d.</t>
  </si>
  <si>
    <t>Costo promedio de los últimos 5 ejercicios de la reconstrucción de infraestructura dañada por desastres naturales</t>
  </si>
  <si>
    <t>Techo para servicios Personales</t>
  </si>
  <si>
    <t>Asignación en el Presupuesto de Egresos</t>
  </si>
  <si>
    <t>Reporte Trim. Formato 6 d)</t>
  </si>
  <si>
    <t>Art. 10 y 21 de la LDF</t>
  </si>
  <si>
    <t>Art. 13 fracc. V y 21 de la LDF</t>
  </si>
  <si>
    <t xml:space="preserve">Previsiones de gasto para compromisos de pago derivados de APPs </t>
  </si>
  <si>
    <t>Presupuesto de Egresos</t>
  </si>
  <si>
    <t>Art. 11 y 21 de la LDF</t>
  </si>
  <si>
    <t>Techo de ADEFAS para el ejercicio fiscal</t>
  </si>
  <si>
    <t>Proyecto de Presupuesto de Egresos</t>
  </si>
  <si>
    <t>Art. 12 y 20 de la LDF</t>
  </si>
  <si>
    <t>B.</t>
  </si>
  <si>
    <t>INDICADORES CUALITATIVOS</t>
  </si>
  <si>
    <t>Objetivos anuales, estrategias y metas para el ejercicio fiscal</t>
  </si>
  <si>
    <t>Art. 5 y 18 de la LDF</t>
  </si>
  <si>
    <t>Proyecciones de ejercicios posteriores</t>
  </si>
  <si>
    <t>Iniciativa de Ley de Ingresos y Proyecto de Presupuesto de Egresos / Formatos 7 a) y b)</t>
  </si>
  <si>
    <t>Descripción de riesgos  relevantes y propuestas de acción para enfrentarlos</t>
  </si>
  <si>
    <t>Resultados de ejercicios fiscales anteriores y el ejercicio fiscal en cuestión</t>
  </si>
  <si>
    <t>Iniciativa de Ley de Ingresos y Proyecto de Presupuesto de Egresos / Formatos 7 c) y d)</t>
  </si>
  <si>
    <t>e.</t>
  </si>
  <si>
    <t>Estudio actuarial de las pensiones de sus trabajadores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</si>
  <si>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</si>
  <si>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</si>
  <si>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</t>
  </si>
  <si>
    <t>Iniciativa de Ley de Ingresos o Proyecto de Presupuesto de Egresos</t>
  </si>
  <si>
    <t>Fuente de recursos para cubrir el Balance Presupuestario de Recursos Disponibles Negativo</t>
  </si>
  <si>
    <t>Número de ejercicios fiscales y acciones necesarias para cubrir el Balance Presupuestario de Recursos Disponibles negativo</t>
  </si>
  <si>
    <t>Informes Trimestrales sobre el avance de las acciones para recuperar el Balance Presupuestario de Recursos Disponibles</t>
  </si>
  <si>
    <t>Reporte Trim. Y Cuenta Pública</t>
  </si>
  <si>
    <t>Servicios Personales</t>
  </si>
  <si>
    <t xml:space="preserve">Remuneraciones de los servidores públicos </t>
  </si>
  <si>
    <t>Proyecto de Presupuesto</t>
  </si>
  <si>
    <t>Previsiones salariales y económicas para cubrir incrementos salariales, creación de plazas y otros</t>
  </si>
  <si>
    <t>INDICADORES DEL EJERCICIO PRESUPUESTARIO</t>
  </si>
  <si>
    <t xml:space="preserve">Ingresos Excedentes derivados de Ingresos de Libre Disposición </t>
  </si>
  <si>
    <t>Monto de Ingresos Excedentes derivados de ILD</t>
  </si>
  <si>
    <t>Cuenta Pública / Formato 5</t>
  </si>
  <si>
    <t>Art. 14 y 21 de la LDF</t>
  </si>
  <si>
    <t>Monto de Ingresos Excedentes derivados de ILD destinados al fin del A. 14, fracción I de la LDF</t>
  </si>
  <si>
    <t>Cuenta Pública</t>
  </si>
  <si>
    <t>Monto de Ingresos Excedentes derivados de ILD destinados al fin del A. 14, fracción II, a) de la LDF</t>
  </si>
  <si>
    <t>Monto de Ingresos Excedentes derivados de ILD destinados al fin del A.14, fracción II, b) de la LDF</t>
  </si>
  <si>
    <t>Monto de Ingresos Excedentes derivados de ILD destinados al fin del artículo noveno transitorio de la LDF</t>
  </si>
  <si>
    <t>Art. Noveno Transitorio de la LDF</t>
  </si>
  <si>
    <t>INDICADORES  CUALITATIVOS</t>
  </si>
  <si>
    <t>Análisis Costo-Beneficio para programas o proyectos de inversión mayores a 10 millones de UDIS</t>
  </si>
  <si>
    <t>Página de Internet de la Secretaría de Finanzas o Tesorería Municipal</t>
  </si>
  <si>
    <t>Art. 13 fracc. III y 21 de la LDF</t>
  </si>
  <si>
    <t>Análisis de conveniencia y análisis de transferencia de riesgos de los proyectos APPs</t>
  </si>
  <si>
    <t>Identificación de población objetivo, destino y temporalidad de subsidios</t>
  </si>
  <si>
    <t>Art. 13 fracc. VII y 21 de la LDF</t>
  </si>
  <si>
    <t>INDICADORES DE DEUDA PÚBLICA</t>
  </si>
  <si>
    <t>Obligaciones a Corto Plazo</t>
  </si>
  <si>
    <t>Límite de Obligaciones a Corto Plazo</t>
  </si>
  <si>
    <t>Art. 30 fracc. I de la LDF</t>
  </si>
  <si>
    <t>Del 1 de enero al 31 de diciembre de 2021</t>
  </si>
  <si>
    <t>Estimada/Aprobado</t>
  </si>
  <si>
    <t>Devengado</t>
  </si>
  <si>
    <t>Estimada</t>
  </si>
  <si>
    <t>f.</t>
  </si>
  <si>
    <t>Monto de Ingresos Excedentes derivados de ILD destinados al fin señalado por el Artículo 14, párrafo segundo y en el artículo 21 y Noveno Transitorio de la LDF (jj)</t>
  </si>
  <si>
    <t>g.</t>
  </si>
  <si>
    <t>Monto de Ingresos Excedentes derivados de ILD en un nivel de endeudamiento sostenible de acuerdo al Sistema de Alertas hasta por el 5% de los recursos para cubrir el Gasto Corriente (kk)</t>
  </si>
  <si>
    <t>ü</t>
  </si>
  <si>
    <t>Formato 7 c) Resultados de Ingresos - LDF</t>
  </si>
  <si>
    <t>TRIBUNAL SUPERIOR DE JUSTICIA, GOBIERNO DEL ESTADO DE MORELOS</t>
  </si>
  <si>
    <t>Resultados de Ingresos - LDF</t>
  </si>
  <si>
    <t>(PESOS)</t>
  </si>
  <si>
    <t>Concepto</t>
  </si>
  <si>
    <r>
      <t xml:space="preserve">Año 5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</si>
  <si>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4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©</t>
    </r>
  </si>
  <si>
    <r>
      <t xml:space="preserve">Año 3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</si>
  <si>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2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</si>
  <si>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1 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>(c)</t>
    </r>
  </si>
  <si>
    <r>
      <t xml:space="preserve">Año del Ejercicio Vigente </t>
    </r>
    <r>
      <rPr>
        <b/>
        <vertAlign val="superscript"/>
        <sz val="6"/>
        <color theme="1"/>
        <rFont val="Arial"/>
        <family val="2"/>
      </rPr>
      <t xml:space="preserve">2 </t>
    </r>
    <r>
      <rPr>
        <b/>
        <sz val="6"/>
        <color theme="1"/>
        <rFont val="Arial"/>
        <family val="2"/>
      </rPr>
      <t>(d)</t>
    </r>
  </si>
  <si>
    <r>
      <t>1.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Ingresos de Libre Disposición (1=A+B+C+D+E+F+G+H+I+J+K+L)</t>
    </r>
  </si>
  <si>
    <r>
      <t>A.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Impuestos</t>
    </r>
  </si>
  <si>
    <r>
      <t>B.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Cuotas y Aportaciones de Seguridad Social</t>
    </r>
  </si>
  <si>
    <r>
      <t>C.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Contribuciones de Mejoras</t>
    </r>
  </si>
  <si>
    <r>
      <t>D.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Derechos</t>
    </r>
  </si>
  <si>
    <r>
      <t>E.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Productos</t>
    </r>
  </si>
  <si>
    <r>
      <t>F.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Aprovechamientos</t>
    </r>
  </si>
  <si>
    <r>
      <t>G.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Ingresos por Ventas de Bienes y Servicios</t>
    </r>
  </si>
  <si>
    <r>
      <t>H.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Participaciones</t>
    </r>
  </si>
  <si>
    <r>
      <t>I.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Incentivos Derivados de la Colaboración Fiscal</t>
    </r>
  </si>
  <si>
    <r>
      <t>J.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 xml:space="preserve">Transferencias </t>
    </r>
  </si>
  <si>
    <r>
      <t>K.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Convenios</t>
    </r>
  </si>
  <si>
    <r>
      <t>L.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Otros Ingresos de Libre Disposición</t>
    </r>
  </si>
  <si>
    <r>
      <t>2.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Transferencias Federales Etiquetadas</t>
    </r>
    <r>
      <rPr>
        <b/>
        <vertAlign val="superscript"/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(2=A+B+C+D+E)</t>
    </r>
  </si>
  <si>
    <r>
      <t>A.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Aportaciones</t>
    </r>
  </si>
  <si>
    <r>
      <t>B.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Convenios</t>
    </r>
  </si>
  <si>
    <r>
      <t>C.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Fondos Distintos de Aportaciones</t>
    </r>
  </si>
  <si>
    <r>
      <t>D.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Transferencias, Subsidios y Subvenciones, y Pensiones y Jubilaciones</t>
    </r>
  </si>
  <si>
    <r>
      <t>E.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Otras Transferencias Federales Etiquetadas</t>
    </r>
  </si>
  <si>
    <r>
      <t>3.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Ingresos Derivados de Financiamientos (3=A)</t>
    </r>
  </si>
  <si>
    <t>A. Ingresos Derivados de Financiamientos</t>
  </si>
  <si>
    <r>
      <t>4.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Total de Resultados de Ingresos (4=1+2+3)</t>
    </r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</si>
  <si>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</si>
  <si>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</si>
  <si>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</si>
  <si>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</si>
  <si>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Los importes corresponden al momento contable de los ingresos devengados.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</si>
  <si>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Los importes corresponden a los ingresos devengados al cierre trimestral más reciente disponible y estimados para el resto del ejercicio.</t>
    </r>
  </si>
  <si>
    <t>TRIBUNAL SUPERIOR DE JUSTICIA DEL PODER JUDICIAL DEL ESTADO DE MORELOS</t>
  </si>
  <si>
    <t>Proyecciones de Ingresos - LDF</t>
  </si>
  <si>
    <t xml:space="preserve">(CIFRAS NOMINALES) </t>
  </si>
  <si>
    <t xml:space="preserve">Concepto </t>
  </si>
  <si>
    <t xml:space="preserve">Año en Cuestión </t>
  </si>
  <si>
    <t xml:space="preserve">Año 1                      </t>
  </si>
  <si>
    <t>Año 2</t>
  </si>
  <si>
    <t>Año 3</t>
  </si>
  <si>
    <t>Año 4</t>
  </si>
  <si>
    <t>Año 5</t>
  </si>
  <si>
    <r>
      <t>1.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Ingresos de Libre Disposición (1=A+B+C+D+E+F+G+H+I+J+K+L)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</si>
  <si>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</si>
  <si>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</si>
  <si>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</si>
  <si>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</si>
  <si>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</si>
  <si>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</si>
  <si>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</si>
  <si>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</si>
  <si>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</si>
  <si>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J.     Transferencias</t>
  </si>
  <si>
    <t>K.    Convenios</t>
  </si>
  <si>
    <t>L.     Otros Ingresos de Libre Disposición</t>
  </si>
  <si>
    <r>
      <t>2.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Transferencias Federales Etiquetadas (2=A+B+C+D+E)</t>
    </r>
  </si>
  <si>
    <r>
      <t>A.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Aportaciones</t>
    </r>
  </si>
  <si>
    <r>
      <t>B.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Convenios</t>
    </r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</si>
  <si>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Fondos Distintos de Aportaciones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</si>
  <si>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Transferencias, Subsidios y Subvenciones, y Pensiones y Jubilaciones</t>
    </r>
  </si>
  <si>
    <r>
      <t>E.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Otras Transferencias Federales Etiquetadas</t>
    </r>
  </si>
  <si>
    <r>
      <t>3.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Ingresos Derivados de Financiamientos (3=A)</t>
    </r>
  </si>
  <si>
    <r>
      <t>A.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Ingresos Derivados de Financiamientos</t>
    </r>
  </si>
  <si>
    <r>
      <t>4.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Total de Ingresos Proyectados (4=1+2+3)</t>
    </r>
  </si>
  <si>
    <t>Proyecciones de Egresos - LDF</t>
  </si>
  <si>
    <t>(CIFRAS NOMINALES)</t>
  </si>
  <si>
    <r>
      <t>1.</t>
    </r>
    <r>
      <rPr>
        <b/>
        <sz val="8"/>
        <color theme="1"/>
        <rFont val="Times New Roman"/>
        <family val="1"/>
      </rPr>
      <t xml:space="preserve"> </t>
    </r>
    <r>
      <rPr>
        <b/>
        <sz val="8"/>
        <color theme="1"/>
        <rFont val="Arial"/>
        <family val="2"/>
      </rPr>
      <t>Gasto No Etiquetado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(1=A+B+C+D+E+F+G+H+I)</t>
    </r>
  </si>
  <si>
    <r>
      <t>A.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Servicios Personales</t>
    </r>
  </si>
  <si>
    <r>
      <t>B.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Materiales y Suministros</t>
    </r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</si>
  <si>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Servicios Generales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</si>
  <si>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Transferencias, Asignaciones, Subsidios y Otras Ayudas</t>
    </r>
  </si>
  <si>
    <r>
      <t>E.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Bienes Muebles, Inmuebles e Intangibles</t>
    </r>
  </si>
  <si>
    <r>
      <t>F.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Inversión Pública</t>
    </r>
  </si>
  <si>
    <r>
      <t>G.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Inversiones Financieras y Otras Provisiones</t>
    </r>
  </si>
  <si>
    <r>
      <t>H.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 xml:space="preserve">Participaciones y Aportaciones </t>
    </r>
  </si>
  <si>
    <r>
      <t>I.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Deuda Pública</t>
    </r>
  </si>
  <si>
    <r>
      <t>2.</t>
    </r>
    <r>
      <rPr>
        <b/>
        <sz val="8"/>
        <color theme="1"/>
        <rFont val="Times New Roman"/>
        <family val="1"/>
      </rPr>
      <t xml:space="preserve"> </t>
    </r>
    <r>
      <rPr>
        <b/>
        <sz val="8"/>
        <color theme="1"/>
        <rFont val="Arial"/>
        <family val="2"/>
      </rPr>
      <t>Gasto Etiquetado (2=A+B+C+D+E+F+G+H+I)</t>
    </r>
  </si>
  <si>
    <r>
      <t>H.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Participaciones y Aportaciones</t>
    </r>
  </si>
  <si>
    <r>
      <t>3.</t>
    </r>
    <r>
      <rPr>
        <b/>
        <sz val="8"/>
        <color theme="1"/>
        <rFont val="Times New Roman"/>
        <family val="1"/>
      </rPr>
      <t xml:space="preserve"> </t>
    </r>
    <r>
      <rPr>
        <b/>
        <sz val="8"/>
        <color theme="1"/>
        <rFont val="Arial"/>
        <family val="2"/>
      </rPr>
      <t>Total de Egresos Proyectados (3 = 1 + 2)</t>
    </r>
  </si>
  <si>
    <t>Proyección Presupuesto de Egresod del Estado</t>
  </si>
  <si>
    <t>Formato 7 d) Resultados de Egresos - LDF</t>
  </si>
  <si>
    <t>Resultados de Egresos - LDF</t>
  </si>
  <si>
    <r>
      <t>3.</t>
    </r>
    <r>
      <rPr>
        <b/>
        <sz val="8"/>
        <color theme="1"/>
        <rFont val="Times New Roman"/>
        <family val="1"/>
      </rPr>
      <t xml:space="preserve"> </t>
    </r>
    <r>
      <rPr>
        <b/>
        <sz val="8"/>
        <color theme="1"/>
        <rFont val="Arial"/>
        <family val="2"/>
      </rPr>
      <t>Total del Resultado de Egresos (3=1+2)</t>
    </r>
  </si>
  <si>
    <r>
      <rPr>
        <vertAlign val="superscript"/>
        <sz val="8"/>
        <rFont val="Arial"/>
        <family val="2"/>
      </rPr>
      <t>1.</t>
    </r>
    <r>
      <rPr>
        <sz val="8"/>
        <rFont val="Arial"/>
        <family val="2"/>
      </rPr>
      <t xml:space="preserve"> Los importes corresponden a los egresos totales devengados.</t>
    </r>
  </si>
  <si>
    <r>
      <t>2.</t>
    </r>
    <r>
      <rPr>
        <sz val="8"/>
        <rFont val="Arial"/>
        <family val="2"/>
      </rPr>
      <t xml:space="preserve"> Los importes corresponden a los egresos devengados al cierre trimestral más reciente disponible y estimados para el resto del ejercicio. </t>
    </r>
  </si>
  <si>
    <t>EL PRESUPUESTO APROBADO POR EL CONGRESO TAN SOLO FUE POR LA CANTIDAD DE $524,034,000.00</t>
  </si>
  <si>
    <t>LOS INGRESOS RECAUDADOS ASCENDIERON A $708,335,137.23 Y LOS EGRESOS DEVENGADOS FUERON DE $708,335,137.23</t>
  </si>
  <si>
    <t>LA INICIATIVA PROPUESTA PARA EL PRESUPUESTO DE INGRESOS Y PROYECTO DE EGRESOS PARA EL EJERCICIO 2020 FUE DE $1,480,051,000</t>
  </si>
  <si>
    <t>DE $391,460,031 QUE INICIALMENTE SE TENIA AUTORIZADO Y QUE NO INCLUÍA AGUINALDO NI JUSTICIA LABORAL, AL CIERRE DEL EJERCICIO LA ASIGNACION SE AJUSTO A $484,139,841</t>
  </si>
  <si>
    <t xml:space="preserve">LA CIFRA REPORTADA CORRESPONDE AL GASTO DEVENGADO AL CIERRE DEL EJERCICIO TRAS LA APLICACIÓN DE AMPLIACIONES RECIBIDAS </t>
  </si>
  <si>
    <t>NO APLICA. SE REALIZO UN ESTUDIO ACTUARIAL EN 2018, SIN EMBARGO, ESTA OBLIGACION CORRESPONDE A LA ENTIDAD FEDERATIVA.</t>
  </si>
  <si>
    <t>PROGRAMA OPERATIVO ANUAL Y  ANTEPROYECTO DE PRESUPUESTO DE EGRESOS PRESENTADOS EL 31 DE AGOSTO DE 2020, MEDIANTE OFICIO No.RJD/JUNTA ADMON/787/2020</t>
  </si>
  <si>
    <t>EL IMPORTE CORRESPONDE 6% DEL TOTAL DE INGRESOS APROBADOS</t>
  </si>
  <si>
    <t>EL ENTE NO TIENE CONTRATADA DEUDA PUBLICA</t>
  </si>
  <si>
    <t>CAPITULO 1000 SERVICIOS PERSONALES DEL ANTEPROYECTO</t>
  </si>
  <si>
    <t>CAPITULO 100 SERVICIOS PERSONALES, CONCEPTO DE PREVISIONES DEL ANTEPROYECTO</t>
  </si>
  <si>
    <t>Tribunal Superior de Justicia del Estado de Morelos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</si>
</sst>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;\(#,##0\);_-* &quot;-&quot;_-"/>
    <numFmt numFmtId="165" formatCode="_-* #,##0_-;\-* #,##0_-;_-* &quot;-&quot;??_-;_-@_-"/>
    <numFmt numFmtId="166" formatCode="_-* #,##0.0000_-;\-* #,##0.0000_-;_-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Trebuchet MS"/>
      <family val="2"/>
    </font>
    <font>
      <sz val="13"/>
      <color theme="1"/>
      <name val="Trebuchet MS"/>
      <family val="2"/>
    </font>
    <font>
      <b/>
      <sz val="13"/>
      <name val="Trebuchet MS"/>
      <family val="2"/>
    </font>
    <font>
      <sz val="15"/>
      <color theme="1"/>
      <name val="Trebuchet MS"/>
      <family val="2"/>
    </font>
    <font>
      <sz val="14"/>
      <color theme="1"/>
      <name val="Trebuchet MS"/>
      <family val="2"/>
    </font>
    <font>
      <b/>
      <sz val="14"/>
      <color theme="1"/>
      <name val="Trebuchet MS"/>
      <family val="2"/>
    </font>
    <font>
      <b/>
      <i/>
      <sz val="13"/>
      <color theme="1"/>
      <name val="Trebuchet MS"/>
      <family val="2"/>
    </font>
    <font>
      <b/>
      <i/>
      <sz val="15"/>
      <color theme="1"/>
      <name val="Trebuchet MS"/>
      <family val="2"/>
    </font>
    <font>
      <b/>
      <i/>
      <sz val="14"/>
      <color theme="1"/>
      <name val="Trebuchet MS"/>
      <family val="2"/>
    </font>
    <font>
      <b/>
      <sz val="13"/>
      <color theme="1"/>
      <name val="Trebuchet MS"/>
      <family val="2"/>
    </font>
    <font>
      <b/>
      <sz val="15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sz val="7"/>
      <color theme="1"/>
      <name val="Trebuchet MS"/>
      <family val="2"/>
    </font>
    <font>
      <b/>
      <i/>
      <sz val="12"/>
      <color theme="1"/>
      <name val="Trebuchet MS"/>
      <family val="2"/>
    </font>
    <font>
      <b/>
      <sz val="12"/>
      <color theme="1"/>
      <name val="Trebuchet MS"/>
      <family val="2"/>
    </font>
    <font>
      <sz val="11"/>
      <name val="Trebuchet MS"/>
      <family val="2"/>
    </font>
    <font>
      <sz val="8"/>
      <color theme="1"/>
      <name val="Arial"/>
      <family val="2"/>
    </font>
    <font>
      <sz val="13"/>
      <color theme="1"/>
      <name val="Arial"/>
      <family val="2"/>
    </font>
    <font>
      <sz val="15"/>
      <color theme="1"/>
      <name val="Arial"/>
      <family val="2"/>
    </font>
    <font>
      <sz val="14"/>
      <color theme="1"/>
      <name val="Arial"/>
      <family val="2"/>
    </font>
    <font>
      <b/>
      <sz val="15"/>
      <name val="Trebuchet MS"/>
      <family val="2"/>
    </font>
    <font>
      <b/>
      <sz val="14"/>
      <name val="Trebuchet MS"/>
      <family val="2"/>
    </font>
    <font>
      <sz val="18"/>
      <color theme="1"/>
      <name val="Wingdings"/>
      <charset val="2"/>
    </font>
    <font>
      <b/>
      <sz val="16"/>
      <color theme="1"/>
      <name val="Calibri"/>
      <family val="2"/>
      <scheme val="minor"/>
    </font>
    <font>
      <b/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sz val="6"/>
      <color theme="1"/>
      <name val="Arial"/>
      <family val="2"/>
    </font>
    <font>
      <b/>
      <sz val="7"/>
      <color theme="1"/>
      <name val="Times New Roman"/>
      <family val="1"/>
    </font>
    <font>
      <sz val="7"/>
      <color theme="1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"/>
      <family val="2"/>
    </font>
    <font>
      <b/>
      <sz val="8"/>
      <color theme="1"/>
      <name val="Times New Roman"/>
      <family val="1"/>
    </font>
    <font>
      <b/>
      <sz val="8"/>
      <color theme="1"/>
      <name val="Arial Narrow"/>
      <family val="2"/>
    </font>
    <font>
      <sz val="6"/>
      <color theme="1"/>
      <name val="Arial Narrow"/>
      <family val="2"/>
    </font>
    <font>
      <sz val="8"/>
      <color theme="1"/>
      <name val="Times New Roman"/>
      <family val="1"/>
    </font>
    <font>
      <sz val="10"/>
      <name val="Arial"/>
      <family val="2"/>
    </font>
    <font>
      <b/>
      <sz val="10"/>
      <name val="Arial Narrow"/>
      <family val="2"/>
    </font>
    <font>
      <vertAlign val="superscript"/>
      <sz val="9"/>
      <color theme="1"/>
      <name val="Arial"/>
      <family val="2"/>
    </font>
    <font>
      <sz val="8"/>
      <color theme="1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</fills>
  <borders count="5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0" fillId="0" borderId="0" applyFont="0" applyFill="0" applyBorder="0" applyAlignment="0" applyProtection="0"/>
  </cellStyleXfs>
  <cellXfs count="317">
    <xf numFmtId="0" fontId="0" fillId="0" borderId="0" xfId="0"/>
    <xf numFmtId="0" fontId="3" fillId="0" borderId="0" xfId="0" applyFont="1" applyProtection="1">
      <protection locked="0"/>
    </xf>
    <xf numFmtId="0" fontId="7" fillId="2" borderId="26" xfId="0" applyFont="1" applyFill="1" applyBorder="1" applyAlignment="1" applyProtection="1">
      <alignment vertical="center"/>
    </xf>
    <xf numFmtId="0" fontId="11" fillId="2" borderId="14" xfId="0" applyFont="1" applyFill="1" applyBorder="1" applyAlignment="1" applyProtection="1">
      <alignment vertical="center"/>
    </xf>
    <xf numFmtId="0" fontId="12" fillId="2" borderId="14" xfId="0" applyFont="1" applyFill="1" applyBorder="1" applyAlignment="1" applyProtection="1">
      <alignment vertical="center"/>
    </xf>
    <xf numFmtId="0" fontId="7" fillId="2" borderId="14" xfId="0" applyFont="1" applyFill="1" applyBorder="1" applyAlignment="1" applyProtection="1">
      <alignment vertical="center"/>
    </xf>
    <xf numFmtId="0" fontId="7" fillId="2" borderId="27" xfId="0" applyFont="1" applyFill="1" applyBorder="1" applyAlignment="1" applyProtection="1">
      <alignment vertical="center"/>
    </xf>
    <xf numFmtId="0" fontId="13" fillId="2" borderId="26" xfId="0" applyFont="1" applyFill="1" applyBorder="1" applyAlignment="1" applyProtection="1">
      <alignment horizontal="left" vertical="top"/>
    </xf>
    <xf numFmtId="0" fontId="3" fillId="2" borderId="14" xfId="0" applyFont="1" applyFill="1" applyBorder="1" applyAlignment="1" applyProtection="1">
      <alignment horizontal="left" vertical="top"/>
    </xf>
    <xf numFmtId="0" fontId="5" fillId="2" borderId="14" xfId="0" applyFont="1" applyFill="1" applyBorder="1" applyAlignment="1" applyProtection="1">
      <alignment horizontal="left" vertical="center"/>
    </xf>
    <xf numFmtId="0" fontId="6" fillId="2" borderId="14" xfId="0" applyFont="1" applyFill="1" applyBorder="1" applyAlignment="1" applyProtection="1">
      <alignment horizontal="left" vertical="center"/>
    </xf>
    <xf numFmtId="0" fontId="3" fillId="2" borderId="13" xfId="0" applyFont="1" applyFill="1" applyBorder="1" applyAlignment="1" applyProtection="1">
      <alignment horizontal="left" vertical="center"/>
    </xf>
    <xf numFmtId="164" fontId="14" fillId="2" borderId="15" xfId="0" applyNumberFormat="1" applyFont="1" applyFill="1" applyBorder="1" applyAlignment="1" applyProtection="1">
      <alignment horizontal="center" vertical="center"/>
      <protection locked="0"/>
    </xf>
    <xf numFmtId="14" fontId="14" fillId="2" borderId="31" xfId="0" applyNumberFormat="1" applyFont="1" applyFill="1" applyBorder="1" applyAlignment="1" applyProtection="1">
      <alignment horizontal="center" vertical="center"/>
      <protection locked="0"/>
    </xf>
    <xf numFmtId="164" fontId="14" fillId="2" borderId="31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26" xfId="0" applyFont="1" applyFill="1" applyBorder="1" applyAlignment="1" applyProtection="1">
      <alignment vertical="center"/>
    </xf>
    <xf numFmtId="0" fontId="3" fillId="2" borderId="14" xfId="0" applyFont="1" applyFill="1" applyBorder="1" applyAlignment="1" applyProtection="1">
      <alignment vertical="center"/>
    </xf>
    <xf numFmtId="0" fontId="5" fillId="2" borderId="14" xfId="0" applyFont="1" applyFill="1" applyBorder="1" applyAlignment="1" applyProtection="1">
      <alignment vertical="center"/>
    </xf>
    <xf numFmtId="0" fontId="6" fillId="2" borderId="14" xfId="0" applyFont="1" applyFill="1" applyBorder="1" applyAlignment="1" applyProtection="1">
      <alignment vertical="center"/>
    </xf>
    <xf numFmtId="164" fontId="14" fillId="2" borderId="31" xfId="0" applyNumberFormat="1" applyFont="1" applyFill="1" applyBorder="1" applyAlignment="1" applyProtection="1">
      <alignment horizontal="center" vertical="center"/>
      <protection locked="0"/>
    </xf>
    <xf numFmtId="0" fontId="13" fillId="2" borderId="26" xfId="0" applyFont="1" applyFill="1" applyBorder="1" applyAlignment="1" applyProtection="1">
      <alignment horizontal="left" vertical="center"/>
    </xf>
    <xf numFmtId="0" fontId="3" fillId="2" borderId="14" xfId="0" applyFont="1" applyFill="1" applyBorder="1" applyAlignment="1" applyProtection="1">
      <alignment horizontal="left" vertical="center"/>
    </xf>
    <xf numFmtId="164" fontId="14" fillId="2" borderId="30" xfId="0" applyNumberFormat="1" applyFont="1" applyFill="1" applyBorder="1" applyAlignment="1" applyProtection="1">
      <alignment horizontal="center" vertical="center"/>
      <protection locked="0"/>
    </xf>
    <xf numFmtId="164" fontId="16" fillId="2" borderId="31" xfId="0" applyNumberFormat="1" applyFont="1" applyFill="1" applyBorder="1" applyAlignment="1" applyProtection="1">
      <alignment horizontal="center" vertical="center"/>
      <protection locked="0"/>
    </xf>
    <xf numFmtId="164" fontId="16" fillId="2" borderId="30" xfId="0" applyNumberFormat="1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 applyProtection="1">
      <alignment horizontal="left" vertical="center"/>
    </xf>
    <xf numFmtId="0" fontId="3" fillId="2" borderId="29" xfId="0" applyFont="1" applyFill="1" applyBorder="1" applyAlignment="1" applyProtection="1">
      <alignment horizontal="left" vertical="center"/>
    </xf>
    <xf numFmtId="0" fontId="7" fillId="2" borderId="29" xfId="0" applyFont="1" applyFill="1" applyBorder="1" applyAlignment="1" applyProtection="1">
      <alignment vertical="center"/>
    </xf>
    <xf numFmtId="0" fontId="11" fillId="2" borderId="29" xfId="0" applyFont="1" applyFill="1" applyBorder="1" applyAlignment="1" applyProtection="1">
      <alignment vertical="center"/>
    </xf>
    <xf numFmtId="164" fontId="3" fillId="2" borderId="27" xfId="0" applyNumberFormat="1" applyFont="1" applyFill="1" applyBorder="1" applyAlignment="1" applyProtection="1">
      <alignment horizontal="right" vertical="center"/>
    </xf>
    <xf numFmtId="0" fontId="3" fillId="2" borderId="13" xfId="0" applyFont="1" applyFill="1" applyBorder="1" applyAlignment="1" applyProtection="1">
      <alignment horizontal="justify" vertical="center"/>
    </xf>
    <xf numFmtId="0" fontId="3" fillId="2" borderId="13" xfId="0" applyFont="1" applyFill="1" applyBorder="1" applyAlignment="1" applyProtection="1">
      <alignment vertical="center"/>
    </xf>
    <xf numFmtId="0" fontId="5" fillId="2" borderId="14" xfId="0" applyFont="1" applyFill="1" applyBorder="1" applyAlignment="1" applyProtection="1">
      <alignment vertical="top"/>
    </xf>
    <xf numFmtId="0" fontId="3" fillId="2" borderId="14" xfId="0" applyFont="1" applyFill="1" applyBorder="1" applyAlignment="1" applyProtection="1">
      <alignment horizontal="justify" vertical="center"/>
    </xf>
    <xf numFmtId="0" fontId="13" fillId="2" borderId="14" xfId="0" applyFont="1" applyFill="1" applyBorder="1" applyAlignment="1" applyProtection="1">
      <alignment horizontal="left" vertical="center" wrapText="1"/>
    </xf>
    <xf numFmtId="0" fontId="8" fillId="2" borderId="33" xfId="0" applyFont="1" applyFill="1" applyBorder="1" applyAlignment="1" applyProtection="1">
      <alignment horizontal="left" vertical="center"/>
    </xf>
    <xf numFmtId="0" fontId="8" fillId="2" borderId="34" xfId="0" applyFont="1" applyFill="1" applyBorder="1" applyAlignment="1" applyProtection="1">
      <alignment horizontal="left" vertical="center"/>
    </xf>
    <xf numFmtId="0" fontId="12" fillId="2" borderId="34" xfId="0" applyFont="1" applyFill="1" applyBorder="1" applyAlignment="1" applyProtection="1">
      <alignment vertical="center"/>
    </xf>
    <xf numFmtId="0" fontId="7" fillId="2" borderId="34" xfId="0" applyFont="1" applyFill="1" applyBorder="1" applyAlignment="1" applyProtection="1">
      <alignment vertical="center"/>
    </xf>
    <xf numFmtId="0" fontId="3" fillId="2" borderId="34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horizontal="left" vertical="center"/>
    </xf>
    <xf numFmtId="0" fontId="13" fillId="2" borderId="33" xfId="0" applyFont="1" applyFill="1" applyBorder="1" applyAlignment="1" applyProtection="1">
      <alignment horizontal="left" vertical="center"/>
    </xf>
    <xf numFmtId="0" fontId="3" fillId="2" borderId="34" xfId="0" applyFont="1" applyFill="1" applyBorder="1" applyAlignment="1" applyProtection="1">
      <alignment horizontal="left" vertical="center"/>
    </xf>
    <xf numFmtId="0" fontId="5" fillId="2" borderId="34" xfId="0" applyFont="1" applyFill="1" applyBorder="1" applyAlignment="1" applyProtection="1">
      <alignment horizontal="left" vertical="center"/>
    </xf>
    <xf numFmtId="0" fontId="6" fillId="2" borderId="34" xfId="0" applyFont="1" applyFill="1" applyBorder="1" applyAlignment="1" applyProtection="1">
      <alignment horizontal="left" vertical="center"/>
    </xf>
    <xf numFmtId="0" fontId="3" fillId="2" borderId="36" xfId="0" applyFont="1" applyFill="1" applyBorder="1" applyAlignment="1" applyProtection="1">
      <alignment horizontal="justify" vertical="center"/>
    </xf>
    <xf numFmtId="164" fontId="14" fillId="2" borderId="37" xfId="0" applyNumberFormat="1" applyFont="1" applyFill="1" applyBorder="1" applyAlignment="1" applyProtection="1">
      <alignment horizontal="center" vertical="center" wrapText="1"/>
      <protection locked="0"/>
    </xf>
    <xf numFmtId="164" fontId="14" fillId="2" borderId="37" xfId="0" applyNumberFormat="1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left" vertical="center"/>
    </xf>
    <xf numFmtId="0" fontId="8" fillId="2" borderId="14" xfId="0" applyFont="1" applyFill="1" applyBorder="1" applyAlignment="1" applyProtection="1">
      <alignment horizontal="left" vertical="center" wrapText="1"/>
    </xf>
    <xf numFmtId="0" fontId="8" fillId="2" borderId="26" xfId="0" applyFont="1" applyFill="1" applyBorder="1" applyAlignment="1" applyProtection="1">
      <alignment horizontal="left" vertical="center"/>
    </xf>
    <xf numFmtId="0" fontId="3" fillId="2" borderId="14" xfId="0" applyFont="1" applyFill="1" applyBorder="1" applyAlignment="1" applyProtection="1">
      <alignment vertical="center" wrapText="1"/>
    </xf>
    <xf numFmtId="0" fontId="8" fillId="2" borderId="29" xfId="0" applyFont="1" applyFill="1" applyBorder="1" applyAlignment="1" applyProtection="1">
      <alignment horizontal="left" vertical="center"/>
    </xf>
    <xf numFmtId="0" fontId="17" fillId="2" borderId="14" xfId="0" applyFont="1" applyFill="1" applyBorder="1" applyAlignment="1" applyProtection="1">
      <alignment vertical="center"/>
    </xf>
    <xf numFmtId="0" fontId="3" fillId="2" borderId="13" xfId="0" applyFont="1" applyFill="1" applyBorder="1" applyAlignment="1" applyProtection="1">
      <alignment horizontal="justify" vertical="center" wrapText="1"/>
    </xf>
    <xf numFmtId="0" fontId="3" fillId="2" borderId="34" xfId="0" applyFont="1" applyFill="1" applyBorder="1" applyAlignment="1" applyProtection="1">
      <alignment horizontal="justify" vertical="center"/>
    </xf>
    <xf numFmtId="0" fontId="8" fillId="2" borderId="34" xfId="0" applyFont="1" applyFill="1" applyBorder="1" applyAlignment="1" applyProtection="1">
      <alignment horizontal="left" vertical="center" wrapText="1"/>
    </xf>
    <xf numFmtId="0" fontId="11" fillId="2" borderId="26" xfId="0" applyFont="1" applyFill="1" applyBorder="1" applyAlignment="1" applyProtection="1">
      <alignment horizontal="left" vertical="center"/>
    </xf>
    <xf numFmtId="0" fontId="11" fillId="2" borderId="14" xfId="0" applyFont="1" applyFill="1" applyBorder="1" applyAlignment="1" applyProtection="1">
      <alignment horizontal="left" vertical="center"/>
    </xf>
    <xf numFmtId="0" fontId="8" fillId="2" borderId="10" xfId="0" applyFont="1" applyFill="1" applyBorder="1" applyAlignment="1" applyProtection="1">
      <alignment horizontal="left" vertical="center"/>
    </xf>
    <xf numFmtId="0" fontId="12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</xf>
    <xf numFmtId="0" fontId="8" fillId="2" borderId="30" xfId="0" applyFont="1" applyFill="1" applyBorder="1" applyAlignment="1" applyProtection="1">
      <alignment horizontal="left" vertical="center"/>
    </xf>
    <xf numFmtId="0" fontId="19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19" fillId="0" borderId="0" xfId="0" applyFont="1" applyProtection="1">
      <protection locked="0"/>
    </xf>
    <xf numFmtId="0" fontId="19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4" fillId="2" borderId="0" xfId="0" applyFont="1" applyFill="1" applyBorder="1" applyAlignment="1" applyProtection="1">
      <alignment horizontal="center" vertical="center"/>
    </xf>
    <xf numFmtId="0" fontId="3" fillId="0" borderId="0" xfId="0" applyFont="1" applyProtection="1"/>
    <xf numFmtId="0" fontId="3" fillId="2" borderId="0" xfId="0" applyFont="1" applyFill="1" applyProtection="1"/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5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5" fillId="2" borderId="23" xfId="0" applyFont="1" applyFill="1" applyBorder="1" applyAlignment="1" applyProtection="1">
      <alignment horizontal="left" vertical="center" wrapText="1"/>
    </xf>
    <xf numFmtId="0" fontId="6" fillId="2" borderId="23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justify" vertical="center" wrapText="1"/>
    </xf>
    <xf numFmtId="0" fontId="5" fillId="2" borderId="23" xfId="0" applyFont="1" applyFill="1" applyBorder="1" applyAlignment="1" applyProtection="1">
      <alignment horizontal="justify" vertical="center" wrapText="1"/>
    </xf>
    <xf numFmtId="0" fontId="5" fillId="2" borderId="24" xfId="0" applyFont="1" applyFill="1" applyBorder="1" applyAlignment="1" applyProtection="1">
      <alignment horizontal="justify" vertical="center" wrapText="1"/>
    </xf>
    <xf numFmtId="0" fontId="5" fillId="2" borderId="25" xfId="0" applyFont="1" applyFill="1" applyBorder="1" applyAlignment="1" applyProtection="1">
      <alignment horizontal="justify" vertical="center" wrapText="1"/>
    </xf>
    <xf numFmtId="0" fontId="5" fillId="0" borderId="0" xfId="0" applyFont="1" applyProtection="1"/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164" fontId="14" fillId="2" borderId="15" xfId="0" applyNumberFormat="1" applyFont="1" applyFill="1" applyBorder="1" applyAlignment="1" applyProtection="1">
      <alignment horizontal="center" vertical="center" wrapText="1"/>
    </xf>
    <xf numFmtId="164" fontId="14" fillId="2" borderId="31" xfId="0" applyNumberFormat="1" applyFont="1" applyFill="1" applyBorder="1" applyAlignment="1" applyProtection="1">
      <alignment horizontal="center" vertical="center" wrapText="1"/>
    </xf>
    <xf numFmtId="164" fontId="14" fillId="2" borderId="3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164" fontId="14" fillId="2" borderId="14" xfId="0" applyNumberFormat="1" applyFont="1" applyFill="1" applyBorder="1" applyAlignment="1" applyProtection="1">
      <alignment horizontal="right" vertical="center"/>
    </xf>
    <xf numFmtId="164" fontId="14" fillId="2" borderId="14" xfId="0" applyNumberFormat="1" applyFont="1" applyFill="1" applyBorder="1" applyAlignment="1" applyProtection="1">
      <alignment horizontal="center" vertical="center" wrapText="1"/>
    </xf>
    <xf numFmtId="0" fontId="13" fillId="0" borderId="34" xfId="0" applyFont="1" applyBorder="1" applyAlignment="1" applyProtection="1">
      <alignment vertical="center"/>
    </xf>
    <xf numFmtId="164" fontId="14" fillId="2" borderId="0" xfId="0" applyNumberFormat="1" applyFont="1" applyFill="1" applyBorder="1" applyAlignment="1" applyProtection="1">
      <alignment horizontal="center" vertical="center" wrapText="1"/>
    </xf>
    <xf numFmtId="164" fontId="16" fillId="2" borderId="0" xfId="0" applyNumberFormat="1" applyFont="1" applyFill="1" applyBorder="1" applyAlignment="1" applyProtection="1">
      <alignment horizontal="right" vertical="center"/>
    </xf>
    <xf numFmtId="164" fontId="14" fillId="2" borderId="35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/>
    </xf>
    <xf numFmtId="164" fontId="14" fillId="2" borderId="37" xfId="0" applyNumberFormat="1" applyFont="1" applyFill="1" applyBorder="1" applyAlignment="1" applyProtection="1">
      <alignment horizontal="center" vertical="center" wrapText="1"/>
    </xf>
    <xf numFmtId="164" fontId="16" fillId="2" borderId="14" xfId="0" applyNumberFormat="1" applyFont="1" applyFill="1" applyBorder="1" applyAlignment="1" applyProtection="1">
      <alignment horizontal="right" vertical="center"/>
    </xf>
    <xf numFmtId="164" fontId="14" fillId="2" borderId="29" xfId="0" applyNumberFormat="1" applyFont="1" applyFill="1" applyBorder="1" applyAlignment="1" applyProtection="1">
      <alignment horizontal="center" vertical="center" wrapText="1"/>
    </xf>
    <xf numFmtId="164" fontId="16" fillId="2" borderId="29" xfId="0" applyNumberFormat="1" applyFont="1" applyFill="1" applyBorder="1" applyAlignment="1" applyProtection="1">
      <alignment horizontal="right" vertical="center"/>
    </xf>
    <xf numFmtId="164" fontId="14" fillId="2" borderId="27" xfId="0" applyNumberFormat="1" applyFont="1" applyFill="1" applyBorder="1" applyAlignment="1" applyProtection="1">
      <alignment horizontal="center" vertical="center" wrapText="1"/>
    </xf>
    <xf numFmtId="164" fontId="14" fillId="2" borderId="34" xfId="0" applyNumberFormat="1" applyFont="1" applyFill="1" applyBorder="1" applyAlignment="1" applyProtection="1">
      <alignment horizontal="center" vertical="center" wrapText="1"/>
    </xf>
    <xf numFmtId="164" fontId="16" fillId="2" borderId="34" xfId="0" applyNumberFormat="1" applyFont="1" applyFill="1" applyBorder="1" applyAlignment="1" applyProtection="1">
      <alignment horizontal="right" vertical="center"/>
    </xf>
    <xf numFmtId="164" fontId="16" fillId="2" borderId="30" xfId="0" applyNumberFormat="1" applyFont="1" applyFill="1" applyBorder="1" applyAlignment="1" applyProtection="1">
      <alignment horizontal="right" vertical="center"/>
    </xf>
    <xf numFmtId="164" fontId="14" fillId="2" borderId="32" xfId="0" applyNumberFormat="1" applyFont="1" applyFill="1" applyBorder="1" applyAlignment="1" applyProtection="1">
      <alignment horizontal="center" vertical="center" wrapText="1"/>
    </xf>
    <xf numFmtId="0" fontId="13" fillId="2" borderId="38" xfId="0" applyFont="1" applyFill="1" applyBorder="1" applyAlignment="1" applyProtection="1">
      <alignment horizontal="left" vertical="center"/>
    </xf>
    <xf numFmtId="0" fontId="3" fillId="2" borderId="39" xfId="0" applyFont="1" applyFill="1" applyBorder="1" applyAlignment="1" applyProtection="1">
      <alignment horizontal="left" vertical="center"/>
    </xf>
    <xf numFmtId="0" fontId="5" fillId="2" borderId="39" xfId="0" applyFont="1" applyFill="1" applyBorder="1" applyAlignment="1" applyProtection="1">
      <alignment horizontal="left" vertical="center"/>
    </xf>
    <xf numFmtId="0" fontId="6" fillId="2" borderId="39" xfId="0" applyFont="1" applyFill="1" applyBorder="1" applyAlignment="1" applyProtection="1">
      <alignment horizontal="left" vertical="center"/>
    </xf>
    <xf numFmtId="0" fontId="3" fillId="2" borderId="39" xfId="0" applyFont="1" applyFill="1" applyBorder="1" applyAlignment="1" applyProtection="1">
      <alignment horizontal="justify" vertical="center"/>
    </xf>
    <xf numFmtId="0" fontId="13" fillId="2" borderId="40" xfId="0" applyFont="1" applyFill="1" applyBorder="1" applyAlignment="1" applyProtection="1">
      <alignment horizontal="justify" vertical="center"/>
    </xf>
    <xf numFmtId="164" fontId="18" fillId="2" borderId="40" xfId="1" applyNumberFormat="1" applyFont="1" applyFill="1" applyBorder="1" applyAlignment="1" applyProtection="1">
      <alignment horizontal="right"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top"/>
    </xf>
    <xf numFmtId="0" fontId="14" fillId="2" borderId="31" xfId="0" applyFont="1" applyFill="1" applyBorder="1" applyAlignment="1" applyProtection="1">
      <alignment horizontal="center" vertical="center"/>
      <protection locked="0"/>
    </xf>
    <xf numFmtId="164" fontId="15" fillId="2" borderId="41" xfId="0" applyNumberFormat="1" applyFont="1" applyFill="1" applyBorder="1" applyAlignment="1" applyProtection="1">
      <alignment horizontal="center" vertical="center" wrapText="1"/>
      <protection locked="0"/>
    </xf>
    <xf numFmtId="164" fontId="15" fillId="2" borderId="42" xfId="0" applyNumberFormat="1" applyFont="1" applyFill="1" applyBorder="1" applyAlignment="1" applyProtection="1">
      <alignment horizontal="center" vertical="center" wrapText="1"/>
      <protection locked="0"/>
    </xf>
    <xf numFmtId="164" fontId="15" fillId="2" borderId="27" xfId="0" applyNumberFormat="1" applyFont="1" applyFill="1" applyBorder="1" applyAlignment="1" applyProtection="1">
      <alignment horizontal="center" vertical="center" wrapText="1"/>
    </xf>
    <xf numFmtId="164" fontId="14" fillId="2" borderId="16" xfId="0" applyNumberFormat="1" applyFont="1" applyFill="1" applyBorder="1" applyAlignment="1" applyProtection="1">
      <alignment horizontal="center" vertical="center" wrapText="1"/>
    </xf>
    <xf numFmtId="164" fontId="14" fillId="2" borderId="42" xfId="0" applyNumberFormat="1" applyFont="1" applyFill="1" applyBorder="1" applyAlignment="1" applyProtection="1">
      <alignment horizontal="center" vertical="center" wrapText="1"/>
    </xf>
    <xf numFmtId="164" fontId="18" fillId="2" borderId="43" xfId="1" applyNumberFormat="1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center"/>
    </xf>
    <xf numFmtId="0" fontId="13" fillId="2" borderId="30" xfId="0" applyFont="1" applyFill="1" applyBorder="1" applyAlignment="1" applyProtection="1">
      <alignment horizontal="center" vertical="center"/>
      <protection locked="0"/>
    </xf>
    <xf numFmtId="0" fontId="13" fillId="2" borderId="31" xfId="0" applyFont="1" applyFill="1" applyBorder="1" applyAlignment="1" applyProtection="1">
      <alignment horizontal="center" vertical="center"/>
      <protection locked="0"/>
    </xf>
    <xf numFmtId="0" fontId="13" fillId="2" borderId="31" xfId="0" applyFont="1" applyFill="1" applyBorder="1" applyAlignment="1" applyProtection="1">
      <alignment horizontal="center" vertical="center" wrapText="1"/>
      <protection locked="0"/>
    </xf>
    <xf numFmtId="0" fontId="11" fillId="2" borderId="31" xfId="0" applyFont="1" applyFill="1" applyBorder="1" applyAlignment="1" applyProtection="1">
      <alignment horizontal="center" vertical="center" wrapText="1"/>
      <protection locked="0"/>
    </xf>
    <xf numFmtId="0" fontId="23" fillId="4" borderId="19" xfId="0" applyFont="1" applyFill="1" applyBorder="1" applyAlignment="1" applyProtection="1">
      <alignment horizontal="center" vertical="center"/>
    </xf>
    <xf numFmtId="0" fontId="23" fillId="4" borderId="20" xfId="0" applyFont="1" applyFill="1" applyBorder="1" applyAlignment="1" applyProtection="1">
      <alignment horizontal="center" vertical="center" wrapText="1"/>
    </xf>
    <xf numFmtId="0" fontId="23" fillId="4" borderId="18" xfId="0" applyFont="1" applyFill="1" applyBorder="1" applyAlignment="1" applyProtection="1">
      <alignment horizontal="center" vertical="center" wrapText="1"/>
    </xf>
    <xf numFmtId="0" fontId="8" fillId="4" borderId="26" xfId="0" applyFont="1" applyFill="1" applyBorder="1" applyAlignment="1" applyProtection="1">
      <alignment vertical="center"/>
    </xf>
    <xf numFmtId="0" fontId="8" fillId="4" borderId="14" xfId="0" applyFont="1" applyFill="1" applyBorder="1" applyAlignment="1" applyProtection="1">
      <alignment vertical="center"/>
    </xf>
    <xf numFmtId="0" fontId="9" fillId="4" borderId="14" xfId="0" applyFont="1" applyFill="1" applyBorder="1" applyAlignment="1" applyProtection="1">
      <alignment vertical="center"/>
    </xf>
    <xf numFmtId="0" fontId="10" fillId="4" borderId="14" xfId="0" applyFont="1" applyFill="1" applyBorder="1" applyAlignment="1" applyProtection="1">
      <alignment vertical="center"/>
    </xf>
    <xf numFmtId="0" fontId="8" fillId="4" borderId="27" xfId="0" applyFont="1" applyFill="1" applyBorder="1" applyAlignment="1" applyProtection="1">
      <alignment vertical="center"/>
    </xf>
    <xf numFmtId="0" fontId="8" fillId="3" borderId="26" xfId="0" applyFont="1" applyFill="1" applyBorder="1" applyAlignment="1" applyProtection="1">
      <alignment vertical="center"/>
    </xf>
    <xf numFmtId="0" fontId="8" fillId="3" borderId="14" xfId="0" applyFont="1" applyFill="1" applyBorder="1" applyAlignment="1" applyProtection="1">
      <alignment vertical="center"/>
    </xf>
    <xf numFmtId="0" fontId="9" fillId="3" borderId="14" xfId="0" applyFont="1" applyFill="1" applyBorder="1" applyAlignment="1" applyProtection="1">
      <alignment vertical="center"/>
    </xf>
    <xf numFmtId="0" fontId="10" fillId="3" borderId="14" xfId="0" applyFont="1" applyFill="1" applyBorder="1" applyAlignment="1" applyProtection="1">
      <alignment vertical="center"/>
    </xf>
    <xf numFmtId="0" fontId="8" fillId="3" borderId="27" xfId="0" applyFont="1" applyFill="1" applyBorder="1" applyAlignment="1" applyProtection="1">
      <alignment vertical="center"/>
    </xf>
    <xf numFmtId="0" fontId="24" fillId="4" borderId="26" xfId="0" applyFont="1" applyFill="1" applyBorder="1" applyAlignment="1" applyProtection="1">
      <alignment vertical="center"/>
    </xf>
    <xf numFmtId="0" fontId="4" fillId="4" borderId="14" xfId="0" applyFont="1" applyFill="1" applyBorder="1" applyAlignment="1" applyProtection="1">
      <alignment vertical="center"/>
    </xf>
    <xf numFmtId="0" fontId="23" fillId="4" borderId="14" xfId="0" applyFont="1" applyFill="1" applyBorder="1" applyAlignment="1" applyProtection="1">
      <alignment vertical="center"/>
    </xf>
    <xf numFmtId="0" fontId="24" fillId="4" borderId="14" xfId="0" applyFont="1" applyFill="1" applyBorder="1" applyAlignment="1" applyProtection="1">
      <alignment vertical="center"/>
    </xf>
    <xf numFmtId="0" fontId="24" fillId="4" borderId="27" xfId="0" applyFont="1" applyFill="1" applyBorder="1" applyAlignment="1" applyProtection="1">
      <alignment vertical="center"/>
    </xf>
    <xf numFmtId="0" fontId="11" fillId="3" borderId="28" xfId="0" applyFont="1" applyFill="1" applyBorder="1" applyAlignment="1" applyProtection="1">
      <alignment horizontal="left" vertical="center"/>
    </xf>
    <xf numFmtId="0" fontId="4" fillId="3" borderId="29" xfId="0" applyFont="1" applyFill="1" applyBorder="1" applyAlignment="1" applyProtection="1">
      <alignment horizontal="left" vertical="center"/>
    </xf>
    <xf numFmtId="0" fontId="12" fillId="3" borderId="0" xfId="0" applyFont="1" applyFill="1" applyAlignment="1" applyProtection="1">
      <alignment vertical="center"/>
    </xf>
    <xf numFmtId="0" fontId="7" fillId="3" borderId="29" xfId="0" applyFont="1" applyFill="1" applyBorder="1" applyAlignment="1" applyProtection="1">
      <alignment vertical="center"/>
    </xf>
    <xf numFmtId="0" fontId="11" fillId="3" borderId="29" xfId="0" applyFont="1" applyFill="1" applyBorder="1" applyAlignment="1" applyProtection="1">
      <alignment vertical="center"/>
    </xf>
    <xf numFmtId="0" fontId="11" fillId="3" borderId="14" xfId="0" applyFont="1" applyFill="1" applyBorder="1" applyAlignment="1" applyProtection="1">
      <alignment horizontal="left" vertical="center"/>
    </xf>
    <xf numFmtId="164" fontId="11" fillId="3" borderId="14" xfId="0" applyNumberFormat="1" applyFont="1" applyFill="1" applyBorder="1" applyAlignment="1" applyProtection="1">
      <alignment horizontal="right" vertical="center"/>
    </xf>
    <xf numFmtId="164" fontId="11" fillId="3" borderId="27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3" fillId="3" borderId="1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Alignment="1" applyProtection="1">
      <alignment vertical="center"/>
    </xf>
    <xf numFmtId="0" fontId="7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vertical="center"/>
    </xf>
    <xf numFmtId="164" fontId="14" fillId="3" borderId="14" xfId="0" applyNumberFormat="1" applyFont="1" applyFill="1" applyBorder="1" applyAlignment="1" applyProtection="1">
      <alignment horizontal="right" vertical="center"/>
    </xf>
    <xf numFmtId="164" fontId="3" fillId="3" borderId="27" xfId="0" applyNumberFormat="1" applyFont="1" applyFill="1" applyBorder="1" applyAlignment="1" applyProtection="1">
      <alignment horizontal="right" vertical="center"/>
    </xf>
    <xf numFmtId="164" fontId="15" fillId="3" borderId="27" xfId="0" applyNumberFormat="1" applyFont="1" applyFill="1" applyBorder="1" applyAlignment="1" applyProtection="1">
      <alignment horizontal="right" vertical="center"/>
    </xf>
    <xf numFmtId="0" fontId="3" fillId="3" borderId="33" xfId="0" applyFont="1" applyFill="1" applyBorder="1" applyAlignment="1" applyProtection="1">
      <alignment horizontal="left" vertical="center"/>
    </xf>
    <xf numFmtId="0" fontId="3" fillId="3" borderId="34" xfId="0" applyFont="1" applyFill="1" applyBorder="1" applyAlignment="1" applyProtection="1">
      <alignment horizontal="left" vertical="center"/>
    </xf>
    <xf numFmtId="0" fontId="5" fillId="3" borderId="34" xfId="0" applyFont="1" applyFill="1" applyBorder="1" applyAlignment="1" applyProtection="1">
      <alignment vertical="center"/>
    </xf>
    <xf numFmtId="0" fontId="7" fillId="3" borderId="34" xfId="0" applyFont="1" applyFill="1" applyBorder="1" applyAlignment="1" applyProtection="1">
      <alignment vertical="center"/>
    </xf>
    <xf numFmtId="0" fontId="11" fillId="3" borderId="34" xfId="0" applyFont="1" applyFill="1" applyBorder="1" applyAlignment="1" applyProtection="1">
      <alignment vertical="center"/>
    </xf>
    <xf numFmtId="0" fontId="8" fillId="4" borderId="33" xfId="0" applyFont="1" applyFill="1" applyBorder="1" applyAlignment="1" applyProtection="1">
      <alignment horizontal="left" vertical="center"/>
    </xf>
    <xf numFmtId="0" fontId="8" fillId="4" borderId="34" xfId="0" applyFont="1" applyFill="1" applyBorder="1" applyAlignment="1" applyProtection="1">
      <alignment horizontal="left" vertical="center"/>
    </xf>
    <xf numFmtId="0" fontId="8" fillId="4" borderId="14" xfId="0" applyFont="1" applyFill="1" applyBorder="1" applyAlignment="1" applyProtection="1">
      <alignment horizontal="justify" vertical="center"/>
    </xf>
    <xf numFmtId="164" fontId="16" fillId="4" borderId="14" xfId="0" applyNumberFormat="1" applyFont="1" applyFill="1" applyBorder="1" applyAlignment="1" applyProtection="1">
      <alignment horizontal="right" vertical="center"/>
    </xf>
    <xf numFmtId="164" fontId="8" fillId="4" borderId="27" xfId="0" applyNumberFormat="1" applyFont="1" applyFill="1" applyBorder="1" applyAlignment="1" applyProtection="1">
      <alignment horizontal="right" vertical="center"/>
    </xf>
    <xf numFmtId="0" fontId="5" fillId="3" borderId="14" xfId="0" applyFont="1" applyFill="1" applyBorder="1" applyAlignment="1" applyProtection="1">
      <alignment vertical="center"/>
    </xf>
    <xf numFmtId="0" fontId="16" fillId="3" borderId="14" xfId="0" applyFont="1" applyFill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16" fillId="4" borderId="14" xfId="0" applyFont="1" applyFill="1" applyBorder="1" applyAlignment="1" applyProtection="1">
      <alignment vertical="center"/>
    </xf>
    <xf numFmtId="0" fontId="10" fillId="4" borderId="34" xfId="0" applyFont="1" applyFill="1" applyBorder="1" applyAlignment="1" applyProtection="1">
      <alignment vertical="center"/>
    </xf>
    <xf numFmtId="0" fontId="8" fillId="4" borderId="34" xfId="0" applyFont="1" applyFill="1" applyBorder="1" applyAlignment="1" applyProtection="1">
      <alignment vertical="center"/>
    </xf>
    <xf numFmtId="0" fontId="8" fillId="3" borderId="26" xfId="0" applyFont="1" applyFill="1" applyBorder="1" applyAlignment="1" applyProtection="1">
      <alignment horizontal="left" vertical="center"/>
    </xf>
    <xf numFmtId="0" fontId="8" fillId="3" borderId="14" xfId="0" applyFont="1" applyFill="1" applyBorder="1" applyAlignment="1" applyProtection="1">
      <alignment horizontal="left" vertical="center"/>
    </xf>
    <xf numFmtId="0" fontId="5" fillId="3" borderId="14" xfId="0" applyFont="1" applyFill="1" applyBorder="1" applyAlignment="1" applyProtection="1">
      <alignment horizontal="left" vertical="center"/>
    </xf>
    <xf numFmtId="0" fontId="7" fillId="3" borderId="14" xfId="0" applyFont="1" applyFill="1" applyBorder="1" applyAlignment="1" applyProtection="1">
      <alignment horizontal="left" vertical="center"/>
    </xf>
    <xf numFmtId="0" fontId="3" fillId="3" borderId="14" xfId="0" applyFont="1" applyFill="1" applyBorder="1" applyAlignment="1" applyProtection="1">
      <alignment horizontal="justify" vertical="center"/>
    </xf>
    <xf numFmtId="0" fontId="8" fillId="3" borderId="14" xfId="0" applyFont="1" applyFill="1" applyBorder="1" applyAlignment="1" applyProtection="1">
      <alignment horizontal="left" vertical="center" wrapText="1"/>
    </xf>
    <xf numFmtId="164" fontId="14" fillId="3" borderId="14" xfId="0" applyNumberFormat="1" applyFont="1" applyFill="1" applyBorder="1" applyAlignment="1" applyProtection="1">
      <alignment horizontal="center" vertical="center" wrapText="1"/>
    </xf>
    <xf numFmtId="164" fontId="16" fillId="3" borderId="14" xfId="0" applyNumberFormat="1" applyFont="1" applyFill="1" applyBorder="1" applyAlignment="1" applyProtection="1">
      <alignment horizontal="right" vertical="center"/>
    </xf>
    <xf numFmtId="164" fontId="14" fillId="3" borderId="27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vertical="center"/>
    </xf>
    <xf numFmtId="0" fontId="25" fillId="2" borderId="30" xfId="0" applyFont="1" applyFill="1" applyBorder="1" applyAlignment="1" applyProtection="1">
      <alignment horizontal="center" vertical="center"/>
      <protection locked="0"/>
    </xf>
    <xf numFmtId="0" fontId="27" fillId="5" borderId="51" xfId="0" applyFont="1" applyFill="1" applyBorder="1" applyAlignment="1">
      <alignment horizontal="center" vertical="center"/>
    </xf>
    <xf numFmtId="0" fontId="27" fillId="5" borderId="51" xfId="0" applyFont="1" applyFill="1" applyBorder="1" applyAlignment="1">
      <alignment horizontal="center" vertical="center" wrapText="1"/>
    </xf>
    <xf numFmtId="0" fontId="27" fillId="5" borderId="52" xfId="0" applyFont="1" applyFill="1" applyBorder="1" applyAlignment="1">
      <alignment horizontal="center" vertical="center"/>
    </xf>
    <xf numFmtId="0" fontId="27" fillId="5" borderId="52" xfId="0" applyFont="1" applyFill="1" applyBorder="1" applyAlignment="1">
      <alignment horizontal="center" vertical="center" wrapText="1"/>
    </xf>
    <xf numFmtId="0" fontId="29" fillId="0" borderId="53" xfId="0" applyFont="1" applyFill="1" applyBorder="1" applyAlignment="1">
      <alignment horizontal="justify" vertical="center" wrapText="1"/>
    </xf>
    <xf numFmtId="0" fontId="29" fillId="0" borderId="48" xfId="0" applyFont="1" applyFill="1" applyBorder="1" applyAlignment="1">
      <alignment horizontal="justify" vertical="center" wrapText="1"/>
    </xf>
    <xf numFmtId="0" fontId="27" fillId="0" borderId="53" xfId="0" applyFont="1" applyFill="1" applyBorder="1" applyAlignment="1">
      <alignment horizontal="left" vertical="center" wrapText="1" indent="1"/>
    </xf>
    <xf numFmtId="43" fontId="19" fillId="0" borderId="48" xfId="1" applyFont="1" applyFill="1" applyBorder="1" applyAlignment="1">
      <alignment horizontal="right" vertical="center" wrapText="1"/>
    </xf>
    <xf numFmtId="0" fontId="29" fillId="0" borderId="53" xfId="0" applyFont="1" applyFill="1" applyBorder="1" applyAlignment="1">
      <alignment horizontal="left" vertical="center" wrapText="1" indent="4"/>
    </xf>
    <xf numFmtId="0" fontId="29" fillId="0" borderId="53" xfId="0" applyFont="1" applyFill="1" applyBorder="1" applyAlignment="1">
      <alignment horizontal="left" vertical="center" wrapText="1"/>
    </xf>
    <xf numFmtId="0" fontId="27" fillId="0" borderId="53" xfId="0" applyFont="1" applyFill="1" applyBorder="1" applyAlignment="1">
      <alignment horizontal="left" vertical="center" wrapText="1"/>
    </xf>
    <xf numFmtId="0" fontId="29" fillId="0" borderId="52" xfId="0" applyFont="1" applyFill="1" applyBorder="1" applyAlignment="1">
      <alignment horizontal="justify" vertical="center" wrapText="1"/>
    </xf>
    <xf numFmtId="0" fontId="29" fillId="0" borderId="54" xfId="0" applyFont="1" applyFill="1" applyBorder="1" applyAlignment="1">
      <alignment horizontal="justify" vertical="center" wrapText="1"/>
    </xf>
    <xf numFmtId="43" fontId="34" fillId="0" borderId="0" xfId="0" applyNumberFormat="1" applyFont="1"/>
    <xf numFmtId="0" fontId="27" fillId="3" borderId="46" xfId="0" applyFont="1" applyFill="1" applyBorder="1" applyAlignment="1">
      <alignment horizontal="center" vertical="center" wrapText="1"/>
    </xf>
    <xf numFmtId="0" fontId="27" fillId="3" borderId="51" xfId="0" applyFont="1" applyFill="1" applyBorder="1" applyAlignment="1">
      <alignment horizontal="center" vertical="center" wrapText="1"/>
    </xf>
    <xf numFmtId="0" fontId="27" fillId="3" borderId="54" xfId="0" applyFont="1" applyFill="1" applyBorder="1" applyAlignment="1">
      <alignment horizontal="center" vertical="center" wrapText="1"/>
    </xf>
    <xf numFmtId="0" fontId="29" fillId="0" borderId="48" xfId="0" applyFont="1" applyFill="1" applyBorder="1" applyAlignment="1">
      <alignment horizontal="center" vertical="center" wrapText="1"/>
    </xf>
    <xf numFmtId="0" fontId="35" fillId="0" borderId="53" xfId="0" applyFont="1" applyFill="1" applyBorder="1" applyAlignment="1">
      <alignment horizontal="left" vertical="center" wrapText="1" indent="1"/>
    </xf>
    <xf numFmtId="165" fontId="37" fillId="0" borderId="48" xfId="1" applyNumberFormat="1" applyFont="1" applyFill="1" applyBorder="1" applyAlignment="1">
      <alignment horizontal="center" vertical="center" wrapText="1"/>
    </xf>
    <xf numFmtId="0" fontId="34" fillId="0" borderId="53" xfId="0" applyFont="1" applyFill="1" applyBorder="1" applyAlignment="1">
      <alignment horizontal="left" vertical="center" wrapText="1" indent="3"/>
    </xf>
    <xf numFmtId="0" fontId="38" fillId="0" borderId="48" xfId="0" applyFont="1" applyFill="1" applyBorder="1" applyAlignment="1">
      <alignment horizontal="center" vertical="center" wrapText="1"/>
    </xf>
    <xf numFmtId="165" fontId="34" fillId="0" borderId="48" xfId="1" applyNumberFormat="1" applyFont="1" applyFill="1" applyBorder="1" applyAlignment="1">
      <alignment horizontal="center" vertical="center" wrapText="1"/>
    </xf>
    <xf numFmtId="0" fontId="19" fillId="0" borderId="53" xfId="0" applyFont="1" applyFill="1" applyBorder="1" applyAlignment="1">
      <alignment horizontal="justify" vertical="center" wrapText="1"/>
    </xf>
    <xf numFmtId="0" fontId="19" fillId="0" borderId="53" xfId="0" applyFont="1" applyFill="1" applyBorder="1" applyAlignment="1">
      <alignment horizontal="left" vertical="center" wrapText="1" indent="3"/>
    </xf>
    <xf numFmtId="0" fontId="35" fillId="0" borderId="53" xfId="0" applyFont="1" applyFill="1" applyBorder="1" applyAlignment="1">
      <alignment horizontal="left" vertical="center" wrapText="1"/>
    </xf>
    <xf numFmtId="0" fontId="19" fillId="0" borderId="53" xfId="0" applyFont="1" applyFill="1" applyBorder="1" applyAlignment="1">
      <alignment horizontal="left" vertical="center" wrapText="1"/>
    </xf>
    <xf numFmtId="165" fontId="35" fillId="0" borderId="48" xfId="1" applyNumberFormat="1" applyFont="1" applyFill="1" applyBorder="1" applyAlignment="1">
      <alignment horizontal="center" vertical="center" wrapText="1"/>
    </xf>
    <xf numFmtId="0" fontId="19" fillId="0" borderId="52" xfId="0" applyFont="1" applyFill="1" applyBorder="1" applyAlignment="1">
      <alignment horizontal="left" vertical="center" wrapText="1"/>
    </xf>
    <xf numFmtId="0" fontId="29" fillId="0" borderId="54" xfId="0" applyFont="1" applyFill="1" applyBorder="1" applyAlignment="1">
      <alignment horizontal="center" vertical="center" wrapText="1"/>
    </xf>
    <xf numFmtId="165" fontId="34" fillId="0" borderId="0" xfId="1" applyNumberFormat="1" applyFont="1"/>
    <xf numFmtId="3" fontId="34" fillId="0" borderId="0" xfId="0" applyNumberFormat="1" applyFont="1"/>
    <xf numFmtId="43" fontId="34" fillId="0" borderId="0" xfId="1" applyFont="1"/>
    <xf numFmtId="10" fontId="0" fillId="0" borderId="0" xfId="2" applyNumberFormat="1" applyFont="1"/>
    <xf numFmtId="9" fontId="34" fillId="0" borderId="0" xfId="2" applyFont="1"/>
    <xf numFmtId="4" fontId="0" fillId="0" borderId="0" xfId="0" applyNumberFormat="1"/>
    <xf numFmtId="165" fontId="41" fillId="0" borderId="0" xfId="3" applyNumberFormat="1" applyFont="1" applyBorder="1" applyAlignment="1">
      <alignment vertical="center"/>
    </xf>
    <xf numFmtId="0" fontId="27" fillId="3" borderId="52" xfId="0" applyFont="1" applyFill="1" applyBorder="1" applyAlignment="1">
      <alignment horizontal="center" vertical="center" wrapText="1"/>
    </xf>
    <xf numFmtId="0" fontId="35" fillId="0" borderId="53" xfId="0" applyFont="1" applyBorder="1" applyAlignment="1">
      <alignment horizontal="left" vertical="center" wrapText="1" indent="1"/>
    </xf>
    <xf numFmtId="165" fontId="35" fillId="0" borderId="0" xfId="0" applyNumberFormat="1" applyFont="1" applyBorder="1" applyAlignment="1">
      <alignment horizontal="justify" vertical="center" wrapText="1"/>
    </xf>
    <xf numFmtId="165" fontId="35" fillId="0" borderId="51" xfId="0" applyNumberFormat="1" applyFont="1" applyBorder="1" applyAlignment="1">
      <alignment horizontal="justify" vertical="center" wrapText="1"/>
    </xf>
    <xf numFmtId="0" fontId="19" fillId="0" borderId="53" xfId="0" applyFont="1" applyBorder="1" applyAlignment="1">
      <alignment horizontal="left" vertical="center" wrapText="1" indent="3"/>
    </xf>
    <xf numFmtId="165" fontId="34" fillId="0" borderId="53" xfId="1" applyNumberFormat="1" applyFont="1" applyBorder="1"/>
    <xf numFmtId="0" fontId="0" fillId="0" borderId="53" xfId="0" applyBorder="1"/>
    <xf numFmtId="165" fontId="19" fillId="0" borderId="0" xfId="1" applyNumberFormat="1" applyFont="1" applyBorder="1" applyAlignment="1">
      <alignment horizontal="justify" vertical="center" wrapText="1"/>
    </xf>
    <xf numFmtId="165" fontId="29" fillId="0" borderId="53" xfId="1" applyNumberFormat="1" applyFont="1" applyBorder="1" applyAlignment="1">
      <alignment horizontal="justify" vertical="center" wrapText="1"/>
    </xf>
    <xf numFmtId="165" fontId="29" fillId="0" borderId="0" xfId="1" applyNumberFormat="1" applyFont="1" applyBorder="1" applyAlignment="1">
      <alignment horizontal="justify" vertical="center" wrapText="1"/>
    </xf>
    <xf numFmtId="165" fontId="35" fillId="0" borderId="0" xfId="1" applyNumberFormat="1" applyFont="1" applyBorder="1" applyAlignment="1">
      <alignment horizontal="justify" vertical="center" wrapText="1"/>
    </xf>
    <xf numFmtId="165" fontId="35" fillId="0" borderId="53" xfId="1" applyNumberFormat="1" applyFont="1" applyBorder="1" applyAlignment="1">
      <alignment horizontal="justify" vertical="center" wrapText="1"/>
    </xf>
    <xf numFmtId="0" fontId="29" fillId="0" borderId="0" xfId="0" applyFont="1" applyBorder="1" applyAlignment="1">
      <alignment horizontal="justify" vertical="center" wrapText="1"/>
    </xf>
    <xf numFmtId="0" fontId="29" fillId="0" borderId="53" xfId="0" applyFont="1" applyBorder="1" applyAlignment="1">
      <alignment horizontal="justify" vertical="center" wrapText="1"/>
    </xf>
    <xf numFmtId="0" fontId="19" fillId="0" borderId="52" xfId="0" applyFont="1" applyBorder="1" applyAlignment="1">
      <alignment horizontal="justify" vertical="center" wrapText="1"/>
    </xf>
    <xf numFmtId="0" fontId="29" fillId="0" borderId="50" xfId="0" applyFont="1" applyBorder="1" applyAlignment="1">
      <alignment horizontal="justify" vertical="center" wrapText="1"/>
    </xf>
    <xf numFmtId="0" fontId="29" fillId="0" borderId="52" xfId="0" applyFont="1" applyBorder="1" applyAlignment="1">
      <alignment horizontal="justify" vertical="center" wrapText="1"/>
    </xf>
    <xf numFmtId="166" fontId="34" fillId="0" borderId="0" xfId="1" applyNumberFormat="1" applyFont="1"/>
    <xf numFmtId="165" fontId="0" fillId="0" borderId="0" xfId="0" applyNumberFormat="1"/>
    <xf numFmtId="0" fontId="35" fillId="0" borderId="53" xfId="0" applyFont="1" applyBorder="1" applyAlignment="1">
      <alignment horizontal="justify" vertical="center"/>
    </xf>
    <xf numFmtId="43" fontId="35" fillId="0" borderId="48" xfId="0" applyNumberFormat="1" applyFont="1" applyBorder="1" applyAlignment="1">
      <alignment horizontal="justify" vertical="center"/>
    </xf>
    <xf numFmtId="0" fontId="19" fillId="0" borderId="53" xfId="0" applyFont="1" applyBorder="1" applyAlignment="1">
      <alignment horizontal="justify" vertical="center"/>
    </xf>
    <xf numFmtId="43" fontId="19" fillId="0" borderId="48" xfId="1" applyFont="1" applyBorder="1" applyAlignment="1">
      <alignment horizontal="justify" vertical="center"/>
    </xf>
    <xf numFmtId="0" fontId="19" fillId="0" borderId="48" xfId="0" applyFont="1" applyBorder="1" applyAlignment="1">
      <alignment horizontal="justify" vertical="center"/>
    </xf>
    <xf numFmtId="0" fontId="19" fillId="0" borderId="52" xfId="0" applyFont="1" applyBorder="1" applyAlignment="1">
      <alignment horizontal="justify" vertical="center"/>
    </xf>
    <xf numFmtId="0" fontId="19" fillId="0" borderId="54" xfId="0" applyFont="1" applyBorder="1" applyAlignment="1">
      <alignment horizontal="justify" vertical="center"/>
    </xf>
    <xf numFmtId="0" fontId="42" fillId="0" borderId="0" xfId="0" applyFont="1" applyAlignment="1">
      <alignment horizontal="justify" vertical="center"/>
    </xf>
    <xf numFmtId="0" fontId="19" fillId="0" borderId="0" xfId="0" applyFont="1"/>
    <xf numFmtId="43" fontId="19" fillId="0" borderId="0" xfId="0" applyNumberFormat="1" applyFont="1"/>
    <xf numFmtId="164" fontId="43" fillId="2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23" fillId="4" borderId="1" xfId="0" applyFont="1" applyFill="1" applyBorder="1" applyAlignment="1" applyProtection="1">
      <alignment horizontal="center" vertical="center"/>
    </xf>
    <xf numFmtId="0" fontId="23" fillId="4" borderId="2" xfId="0" applyFont="1" applyFill="1" applyBorder="1" applyAlignment="1" applyProtection="1">
      <alignment horizontal="center" vertical="center"/>
    </xf>
    <xf numFmtId="0" fontId="23" fillId="4" borderId="3" xfId="0" applyFont="1" applyFill="1" applyBorder="1" applyAlignment="1" applyProtection="1">
      <alignment horizontal="center" vertical="center"/>
    </xf>
    <xf numFmtId="0" fontId="23" fillId="4" borderId="10" xfId="0" applyFont="1" applyFill="1" applyBorder="1" applyAlignment="1" applyProtection="1">
      <alignment horizontal="center" vertical="center"/>
    </xf>
    <xf numFmtId="0" fontId="23" fillId="4" borderId="0" xfId="0" applyFont="1" applyFill="1" applyBorder="1" applyAlignment="1" applyProtection="1">
      <alignment horizontal="center" vertical="center"/>
    </xf>
    <xf numFmtId="0" fontId="23" fillId="4" borderId="11" xfId="0" applyFont="1" applyFill="1" applyBorder="1" applyAlignment="1" applyProtection="1">
      <alignment horizontal="center" vertical="center"/>
    </xf>
    <xf numFmtId="0" fontId="23" fillId="4" borderId="17" xfId="0" applyFont="1" applyFill="1" applyBorder="1" applyAlignment="1" applyProtection="1">
      <alignment horizontal="center" vertical="center"/>
    </xf>
    <xf numFmtId="0" fontId="23" fillId="4" borderId="18" xfId="0" applyFont="1" applyFill="1" applyBorder="1" applyAlignment="1" applyProtection="1">
      <alignment horizontal="center" vertical="center"/>
    </xf>
    <xf numFmtId="0" fontId="23" fillId="4" borderId="19" xfId="0" applyFont="1" applyFill="1" applyBorder="1" applyAlignment="1" applyProtection="1">
      <alignment horizontal="center" vertical="center"/>
    </xf>
    <xf numFmtId="0" fontId="23" fillId="4" borderId="4" xfId="0" applyFont="1" applyFill="1" applyBorder="1" applyAlignment="1" applyProtection="1">
      <alignment horizontal="center" vertical="center" wrapText="1"/>
    </xf>
    <xf numFmtId="0" fontId="23" fillId="4" borderId="5" xfId="0" applyFont="1" applyFill="1" applyBorder="1" applyAlignment="1" applyProtection="1">
      <alignment horizontal="center" vertical="center" wrapText="1"/>
    </xf>
    <xf numFmtId="0" fontId="23" fillId="4" borderId="6" xfId="0" applyFont="1" applyFill="1" applyBorder="1" applyAlignment="1" applyProtection="1">
      <alignment horizontal="center" vertical="center" wrapText="1"/>
    </xf>
    <xf numFmtId="0" fontId="23" fillId="4" borderId="7" xfId="0" applyFont="1" applyFill="1" applyBorder="1" applyAlignment="1" applyProtection="1">
      <alignment horizontal="center" vertical="center" wrapText="1"/>
    </xf>
    <xf numFmtId="0" fontId="23" fillId="4" borderId="2" xfId="0" applyFont="1" applyFill="1" applyBorder="1" applyAlignment="1" applyProtection="1">
      <alignment horizontal="center" vertical="center" wrapText="1"/>
    </xf>
    <xf numFmtId="0" fontId="23" fillId="4" borderId="8" xfId="0" applyFont="1" applyFill="1" applyBorder="1" applyAlignment="1" applyProtection="1">
      <alignment horizontal="center" vertical="center" wrapText="1"/>
    </xf>
    <xf numFmtId="0" fontId="23" fillId="4" borderId="15" xfId="0" applyFont="1" applyFill="1" applyBorder="1" applyAlignment="1" applyProtection="1">
      <alignment horizontal="center" vertical="center" wrapText="1"/>
    </xf>
    <xf numFmtId="0" fontId="23" fillId="4" borderId="20" xfId="0" applyFont="1" applyFill="1" applyBorder="1" applyAlignment="1" applyProtection="1">
      <alignment horizontal="center" vertical="center" wrapText="1"/>
    </xf>
    <xf numFmtId="0" fontId="23" fillId="4" borderId="9" xfId="0" applyFont="1" applyFill="1" applyBorder="1" applyAlignment="1" applyProtection="1">
      <alignment horizontal="center" vertical="center" wrapText="1"/>
    </xf>
    <xf numFmtId="0" fontId="23" fillId="4" borderId="16" xfId="0" applyFont="1" applyFill="1" applyBorder="1" applyAlignment="1" applyProtection="1">
      <alignment horizontal="center" vertical="center" wrapText="1"/>
    </xf>
    <xf numFmtId="0" fontId="23" fillId="4" borderId="21" xfId="0" applyFont="1" applyFill="1" applyBorder="1" applyAlignment="1" applyProtection="1">
      <alignment horizontal="center" vertical="center" wrapText="1"/>
    </xf>
    <xf numFmtId="0" fontId="23" fillId="4" borderId="12" xfId="0" applyFont="1" applyFill="1" applyBorder="1" applyAlignment="1" applyProtection="1">
      <alignment horizontal="center" vertical="center"/>
    </xf>
    <xf numFmtId="0" fontId="23" fillId="4" borderId="13" xfId="0" applyFont="1" applyFill="1" applyBorder="1" applyAlignment="1" applyProtection="1">
      <alignment horizontal="center" vertical="center"/>
    </xf>
    <xf numFmtId="0" fontId="23" fillId="4" borderId="12" xfId="0" applyFont="1" applyFill="1" applyBorder="1" applyAlignment="1" applyProtection="1">
      <alignment horizontal="center" vertical="center" wrapText="1"/>
    </xf>
    <xf numFmtId="0" fontId="23" fillId="4" borderId="14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left" vertical="center" wrapText="1"/>
    </xf>
    <xf numFmtId="0" fontId="3" fillId="2" borderId="13" xfId="0" applyFont="1" applyFill="1" applyBorder="1" applyAlignment="1" applyProtection="1">
      <alignment horizontal="left" vertical="center" wrapText="1"/>
    </xf>
    <xf numFmtId="0" fontId="7" fillId="2" borderId="14" xfId="0" applyFont="1" applyFill="1" applyBorder="1" applyAlignment="1" applyProtection="1">
      <alignment horizontal="left" vertical="center" wrapText="1"/>
    </xf>
    <xf numFmtId="0" fontId="7" fillId="2" borderId="13" xfId="0" applyFont="1" applyFill="1" applyBorder="1" applyAlignment="1" applyProtection="1">
      <alignment horizontal="left" vertical="center" wrapText="1"/>
    </xf>
    <xf numFmtId="0" fontId="8" fillId="4" borderId="34" xfId="0" applyFont="1" applyFill="1" applyBorder="1" applyAlignment="1" applyProtection="1">
      <alignment horizontal="left" vertical="center"/>
    </xf>
    <xf numFmtId="0" fontId="27" fillId="3" borderId="44" xfId="0" applyFont="1" applyFill="1" applyBorder="1" applyAlignment="1">
      <alignment horizontal="center" vertical="center"/>
    </xf>
    <xf numFmtId="0" fontId="27" fillId="3" borderId="45" xfId="0" applyFont="1" applyFill="1" applyBorder="1" applyAlignment="1">
      <alignment horizontal="center" vertical="center"/>
    </xf>
    <xf numFmtId="0" fontId="27" fillId="3" borderId="46" xfId="0" applyFont="1" applyFill="1" applyBorder="1" applyAlignment="1">
      <alignment horizontal="center" vertical="center"/>
    </xf>
    <xf numFmtId="0" fontId="27" fillId="3" borderId="47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 vertical="center"/>
    </xf>
    <xf numFmtId="0" fontId="27" fillId="3" borderId="48" xfId="0" applyFont="1" applyFill="1" applyBorder="1" applyAlignment="1">
      <alignment horizontal="center" vertical="center"/>
    </xf>
    <xf numFmtId="0" fontId="27" fillId="3" borderId="49" xfId="0" applyFont="1" applyFill="1" applyBorder="1" applyAlignment="1">
      <alignment horizontal="center" vertical="center"/>
    </xf>
    <xf numFmtId="0" fontId="27" fillId="3" borderId="50" xfId="0" applyFont="1" applyFill="1" applyBorder="1" applyAlignment="1">
      <alignment horizontal="center" vertical="center"/>
    </xf>
    <xf numFmtId="0" fontId="27" fillId="3" borderId="54" xfId="0" applyFont="1" applyFill="1" applyBorder="1" applyAlignment="1">
      <alignment horizontal="center" vertical="center"/>
    </xf>
    <xf numFmtId="0" fontId="27" fillId="3" borderId="51" xfId="0" applyFont="1" applyFill="1" applyBorder="1" applyAlignment="1">
      <alignment horizontal="center" vertical="center"/>
    </xf>
    <xf numFmtId="0" fontId="27" fillId="3" borderId="52" xfId="0" applyFont="1" applyFill="1" applyBorder="1" applyAlignment="1">
      <alignment horizontal="center" vertical="center"/>
    </xf>
    <xf numFmtId="0" fontId="27" fillId="5" borderId="44" xfId="0" applyFont="1" applyFill="1" applyBorder="1" applyAlignment="1">
      <alignment horizontal="center" vertical="center"/>
    </xf>
    <xf numFmtId="0" fontId="27" fillId="5" borderId="45" xfId="0" applyFont="1" applyFill="1" applyBorder="1" applyAlignment="1">
      <alignment horizontal="center" vertical="center"/>
    </xf>
    <xf numFmtId="0" fontId="27" fillId="5" borderId="46" xfId="0" applyFont="1" applyFill="1" applyBorder="1" applyAlignment="1">
      <alignment horizontal="center" vertical="center"/>
    </xf>
    <xf numFmtId="0" fontId="27" fillId="5" borderId="47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center" vertical="center"/>
    </xf>
    <xf numFmtId="0" fontId="27" fillId="5" borderId="48" xfId="0" applyFont="1" applyFill="1" applyBorder="1" applyAlignment="1">
      <alignment horizontal="center" vertical="center"/>
    </xf>
    <xf numFmtId="0" fontId="27" fillId="5" borderId="49" xfId="0" applyFont="1" applyFill="1" applyBorder="1" applyAlignment="1">
      <alignment horizontal="center" vertical="center"/>
    </xf>
    <xf numFmtId="0" fontId="27" fillId="5" borderId="50" xfId="0" applyFont="1" applyFill="1" applyBorder="1" applyAlignment="1">
      <alignment horizontal="center" vertical="center"/>
    </xf>
    <xf numFmtId="0" fontId="27" fillId="5" borderId="54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 wrapText="1"/>
    </xf>
  </cellXfs>
  <cellStyles count="4">
    <cellStyle name="Millares" xfId="1" builtinId="3"/>
    <cellStyle name="Millares 2 2" xf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1607343</xdr:colOff>
      <xdr:row>0</xdr:row>
      <xdr:rowOff>99551</xdr:rowOff>
    </xdr:from>
    <xdr:to>
      <xdr:col>12</xdr:col>
      <xdr:colOff>654842</xdr:colOff>
      <xdr:row>3</xdr:row>
      <xdr:rowOff>159292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868122" y="99551"/>
          <a:ext cx="903019" cy="91328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346363</xdr:colOff>
      <xdr:row>0</xdr:row>
      <xdr:rowOff>37110</xdr:rowOff>
    </xdr:from>
    <xdr:to>
      <xdr:col>4</xdr:col>
      <xdr:colOff>1397824</xdr:colOff>
      <xdr:row>4</xdr:row>
      <xdr:rowOff>12370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5162" y="37110"/>
          <a:ext cx="1051461" cy="10514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tabSelected="1" zoomScale="77" zoomScaleNormal="77" workbookViewId="0">
      <selection activeCell="A84" sqref="A84"/>
    </sheetView>
  </sheetViews>
  <sheetFormatPr baseColWidth="10" defaultRowHeight="18.75" x14ac:dyDescent="0.25"/>
  <cols>
    <col min="1" max="1" width="3.140625" style="64" customWidth="1"/>
    <col min="2" max="2" width="3.140625" style="65" customWidth="1"/>
    <col min="3" max="3" width="3.140625" style="66" customWidth="1"/>
    <col min="4" max="4" width="3" style="67" customWidth="1"/>
    <col min="5" max="5" width="73.5703125" style="68" customWidth="1"/>
    <col min="6" max="6" width="3.7109375" style="69" customWidth="1"/>
    <col min="7" max="7" width="34.85546875" style="70" customWidth="1"/>
    <col min="8" max="8" width="3.7109375" style="69" customWidth="1"/>
    <col min="9" max="9" width="24.5703125" style="69" customWidth="1"/>
    <col min="10" max="10" width="19.85546875" style="69" customWidth="1"/>
    <col min="11" max="11" width="26.140625" style="69" customWidth="1"/>
    <col min="12" max="12" width="27.85546875" style="70" customWidth="1"/>
    <col min="13" max="13" width="32.28515625" style="69" customWidth="1"/>
    <col min="14" max="16384" width="11.42578125" style="71"/>
  </cols>
  <sheetData>
    <row r="1" spans="1:13" s="1" customFormat="1" ht="21.75" customHeight="1" x14ac:dyDescent="0.35">
      <c r="A1" s="261" t="s">
        <v>212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</row>
    <row r="2" spans="1:13" s="73" customFormat="1" ht="21.75" customHeight="1" x14ac:dyDescent="0.35">
      <c r="A2" s="262" t="s">
        <v>0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</row>
    <row r="3" spans="1:13" s="73" customFormat="1" ht="24.75" customHeight="1" x14ac:dyDescent="0.35">
      <c r="A3" s="263" t="s">
        <v>100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13" s="73" customFormat="1" ht="18" customHeight="1" x14ac:dyDescent="0.35">
      <c r="A4" s="264"/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72"/>
      <c r="M4" s="127"/>
    </row>
    <row r="5" spans="1:13" s="74" customFormat="1" ht="4.5" customHeight="1" thickBot="1" x14ac:dyDescent="0.4">
      <c r="C5" s="75"/>
      <c r="D5" s="76"/>
      <c r="E5" s="77"/>
      <c r="G5" s="77"/>
      <c r="L5" s="77"/>
    </row>
    <row r="6" spans="1:13" s="86" customFormat="1" ht="23.25" customHeight="1" thickTop="1" x14ac:dyDescent="0.35">
      <c r="A6" s="265" t="s">
        <v>1</v>
      </c>
      <c r="B6" s="266"/>
      <c r="C6" s="266"/>
      <c r="D6" s="266"/>
      <c r="E6" s="267"/>
      <c r="F6" s="274" t="s">
        <v>2</v>
      </c>
      <c r="G6" s="275"/>
      <c r="H6" s="275"/>
      <c r="I6" s="276"/>
      <c r="J6" s="277" t="s">
        <v>3</v>
      </c>
      <c r="K6" s="278"/>
      <c r="L6" s="279" t="s">
        <v>4</v>
      </c>
      <c r="M6" s="282" t="s">
        <v>5</v>
      </c>
    </row>
    <row r="7" spans="1:13" s="86" customFormat="1" ht="23.25" customHeight="1" x14ac:dyDescent="0.35">
      <c r="A7" s="268"/>
      <c r="B7" s="269"/>
      <c r="C7" s="269"/>
      <c r="D7" s="269"/>
      <c r="E7" s="270"/>
      <c r="F7" s="285" t="s">
        <v>6</v>
      </c>
      <c r="G7" s="286"/>
      <c r="H7" s="285" t="s">
        <v>7</v>
      </c>
      <c r="I7" s="286"/>
      <c r="J7" s="287"/>
      <c r="K7" s="288"/>
      <c r="L7" s="280"/>
      <c r="M7" s="283"/>
    </row>
    <row r="8" spans="1:13" s="86" customFormat="1" ht="48.75" customHeight="1" x14ac:dyDescent="0.35">
      <c r="A8" s="271"/>
      <c r="B8" s="272"/>
      <c r="C8" s="272"/>
      <c r="D8" s="272"/>
      <c r="E8" s="273"/>
      <c r="F8" s="132"/>
      <c r="G8" s="133" t="s">
        <v>8</v>
      </c>
      <c r="H8" s="133"/>
      <c r="I8" s="133" t="s">
        <v>9</v>
      </c>
      <c r="J8" s="133" t="s">
        <v>10</v>
      </c>
      <c r="K8" s="134" t="s">
        <v>11</v>
      </c>
      <c r="L8" s="281"/>
      <c r="M8" s="284"/>
    </row>
    <row r="9" spans="1:13" s="86" customFormat="1" ht="3.75" customHeight="1" x14ac:dyDescent="0.35">
      <c r="A9" s="78"/>
      <c r="B9" s="79"/>
      <c r="C9" s="80"/>
      <c r="D9" s="81"/>
      <c r="E9" s="82"/>
      <c r="F9" s="83"/>
      <c r="G9" s="84"/>
      <c r="H9" s="84"/>
      <c r="I9" s="84"/>
      <c r="J9" s="84"/>
      <c r="K9" s="83"/>
      <c r="L9" s="83"/>
      <c r="M9" s="85"/>
    </row>
    <row r="10" spans="1:13" s="87" customFormat="1" ht="22.5" customHeight="1" x14ac:dyDescent="0.25">
      <c r="A10" s="145"/>
      <c r="B10" s="146" t="s">
        <v>12</v>
      </c>
      <c r="C10" s="147"/>
      <c r="D10" s="148"/>
      <c r="E10" s="146"/>
      <c r="F10" s="148"/>
      <c r="G10" s="148"/>
      <c r="H10" s="148"/>
      <c r="I10" s="148"/>
      <c r="J10" s="148"/>
      <c r="K10" s="148"/>
      <c r="L10" s="148"/>
      <c r="M10" s="149"/>
    </row>
    <row r="11" spans="1:13" s="88" customFormat="1" ht="22.5" customHeight="1" x14ac:dyDescent="0.25">
      <c r="A11" s="140" t="s">
        <v>13</v>
      </c>
      <c r="B11" s="141"/>
      <c r="C11" s="142" t="s">
        <v>14</v>
      </c>
      <c r="D11" s="143"/>
      <c r="E11" s="141"/>
      <c r="F11" s="141"/>
      <c r="G11" s="141"/>
      <c r="H11" s="141"/>
      <c r="I11" s="141"/>
      <c r="J11" s="141"/>
      <c r="K11" s="141"/>
      <c r="L11" s="141"/>
      <c r="M11" s="144"/>
    </row>
    <row r="12" spans="1:13" s="158" customFormat="1" ht="3" customHeight="1" x14ac:dyDescent="0.25">
      <c r="A12" s="2"/>
      <c r="B12" s="3"/>
      <c r="C12" s="4"/>
      <c r="D12" s="5"/>
      <c r="E12" s="3"/>
      <c r="F12" s="5"/>
      <c r="G12" s="5"/>
      <c r="H12" s="5"/>
      <c r="I12" s="5"/>
      <c r="J12" s="5"/>
      <c r="K12" s="5"/>
      <c r="L12" s="5"/>
      <c r="M12" s="6"/>
    </row>
    <row r="13" spans="1:13" s="89" customFormat="1" ht="22.5" customHeight="1" x14ac:dyDescent="0.25">
      <c r="A13" s="150"/>
      <c r="B13" s="151">
        <v>1</v>
      </c>
      <c r="C13" s="152"/>
      <c r="D13" s="153" t="s">
        <v>15</v>
      </c>
      <c r="E13" s="154"/>
      <c r="F13" s="155"/>
      <c r="G13" s="156"/>
      <c r="H13" s="156"/>
      <c r="I13" s="156"/>
      <c r="J13" s="156"/>
      <c r="K13" s="156"/>
      <c r="L13" s="156"/>
      <c r="M13" s="157"/>
    </row>
    <row r="14" spans="1:13" s="119" customFormat="1" ht="63" customHeight="1" x14ac:dyDescent="0.25">
      <c r="A14" s="7"/>
      <c r="B14" s="8"/>
      <c r="C14" s="9" t="s">
        <v>16</v>
      </c>
      <c r="D14" s="10"/>
      <c r="E14" s="11" t="s">
        <v>17</v>
      </c>
      <c r="F14" s="193" t="s">
        <v>108</v>
      </c>
      <c r="G14" s="90" t="s">
        <v>18</v>
      </c>
      <c r="H14" s="12"/>
      <c r="I14" s="13"/>
      <c r="J14" s="12">
        <v>0</v>
      </c>
      <c r="K14" s="91" t="s">
        <v>19</v>
      </c>
      <c r="L14" s="91" t="s">
        <v>20</v>
      </c>
      <c r="M14" s="260" t="s">
        <v>203</v>
      </c>
    </row>
    <row r="15" spans="1:13" s="118" customFormat="1" ht="55.5" customHeight="1" x14ac:dyDescent="0.25">
      <c r="A15" s="15"/>
      <c r="B15" s="16"/>
      <c r="C15" s="17" t="s">
        <v>21</v>
      </c>
      <c r="D15" s="18"/>
      <c r="E15" s="11" t="s">
        <v>101</v>
      </c>
      <c r="F15" s="193" t="s">
        <v>108</v>
      </c>
      <c r="G15" s="91" t="s">
        <v>23</v>
      </c>
      <c r="H15" s="19"/>
      <c r="I15" s="13"/>
      <c r="J15" s="19">
        <v>0</v>
      </c>
      <c r="K15" s="91" t="s">
        <v>19</v>
      </c>
      <c r="L15" s="91" t="s">
        <v>20</v>
      </c>
      <c r="M15" s="260" t="s">
        <v>201</v>
      </c>
    </row>
    <row r="16" spans="1:13" s="118" customFormat="1" ht="56.25" customHeight="1" x14ac:dyDescent="0.25">
      <c r="A16" s="20"/>
      <c r="B16" s="21"/>
      <c r="C16" s="17" t="s">
        <v>24</v>
      </c>
      <c r="D16" s="18"/>
      <c r="E16" s="11" t="s">
        <v>102</v>
      </c>
      <c r="F16" s="193" t="s">
        <v>108</v>
      </c>
      <c r="G16" s="92" t="s">
        <v>25</v>
      </c>
      <c r="H16" s="22"/>
      <c r="I16" s="23"/>
      <c r="J16" s="19">
        <v>0</v>
      </c>
      <c r="K16" s="92" t="s">
        <v>19</v>
      </c>
      <c r="L16" s="92" t="s">
        <v>20</v>
      </c>
      <c r="M16" s="260" t="s">
        <v>202</v>
      </c>
    </row>
    <row r="17" spans="1:13" s="93" customFormat="1" ht="22.5" customHeight="1" x14ac:dyDescent="0.25">
      <c r="A17" s="159"/>
      <c r="B17" s="160">
        <v>2</v>
      </c>
      <c r="C17" s="161"/>
      <c r="D17" s="162" t="s">
        <v>26</v>
      </c>
      <c r="E17" s="163"/>
      <c r="F17" s="163"/>
      <c r="G17" s="164"/>
      <c r="H17" s="164"/>
      <c r="I17" s="164"/>
      <c r="J17" s="164"/>
      <c r="K17" s="164"/>
      <c r="L17" s="164"/>
      <c r="M17" s="165"/>
    </row>
    <row r="18" spans="1:13" s="119" customFormat="1" ht="56.25" customHeight="1" x14ac:dyDescent="0.25">
      <c r="A18" s="7"/>
      <c r="B18" s="8"/>
      <c r="C18" s="9" t="s">
        <v>16</v>
      </c>
      <c r="D18" s="10"/>
      <c r="E18" s="11" t="s">
        <v>17</v>
      </c>
      <c r="F18" s="193" t="s">
        <v>108</v>
      </c>
      <c r="G18" s="90" t="s">
        <v>18</v>
      </c>
      <c r="H18" s="19"/>
      <c r="I18" s="13"/>
      <c r="J18" s="12">
        <v>0</v>
      </c>
      <c r="K18" s="91" t="s">
        <v>19</v>
      </c>
      <c r="L18" s="91" t="s">
        <v>20</v>
      </c>
      <c r="M18" s="260" t="s">
        <v>203</v>
      </c>
    </row>
    <row r="19" spans="1:13" s="118" customFormat="1" ht="56.25" customHeight="1" x14ac:dyDescent="0.25">
      <c r="A19" s="15"/>
      <c r="B19" s="16"/>
      <c r="C19" s="17" t="s">
        <v>21</v>
      </c>
      <c r="D19" s="18"/>
      <c r="E19" s="11" t="s">
        <v>101</v>
      </c>
      <c r="F19" s="193" t="s">
        <v>108</v>
      </c>
      <c r="G19" s="91" t="s">
        <v>23</v>
      </c>
      <c r="H19" s="19"/>
      <c r="I19" s="19"/>
      <c r="J19" s="19">
        <v>0</v>
      </c>
      <c r="K19" s="91" t="s">
        <v>19</v>
      </c>
      <c r="L19" s="91" t="s">
        <v>20</v>
      </c>
      <c r="M19" s="260" t="s">
        <v>201</v>
      </c>
    </row>
    <row r="20" spans="1:13" s="118" customFormat="1" ht="56.25" customHeight="1" x14ac:dyDescent="0.25">
      <c r="A20" s="20"/>
      <c r="B20" s="21"/>
      <c r="C20" s="17" t="s">
        <v>24</v>
      </c>
      <c r="D20" s="18"/>
      <c r="E20" s="11" t="s">
        <v>102</v>
      </c>
      <c r="F20" s="193" t="s">
        <v>108</v>
      </c>
      <c r="G20" s="92" t="s">
        <v>25</v>
      </c>
      <c r="H20" s="12"/>
      <c r="I20" s="24"/>
      <c r="J20" s="19">
        <v>0</v>
      </c>
      <c r="K20" s="92" t="s">
        <v>19</v>
      </c>
      <c r="L20" s="92" t="s">
        <v>20</v>
      </c>
      <c r="M20" s="260" t="s">
        <v>202</v>
      </c>
    </row>
    <row r="21" spans="1:13" s="93" customFormat="1" ht="18" customHeight="1" x14ac:dyDescent="0.25">
      <c r="A21" s="159"/>
      <c r="B21" s="160">
        <v>3</v>
      </c>
      <c r="C21" s="161"/>
      <c r="D21" s="162" t="s">
        <v>27</v>
      </c>
      <c r="E21" s="163"/>
      <c r="F21" s="163"/>
      <c r="G21" s="164"/>
      <c r="H21" s="164"/>
      <c r="I21" s="164"/>
      <c r="J21" s="164"/>
      <c r="K21" s="164"/>
      <c r="L21" s="164"/>
      <c r="M21" s="166"/>
    </row>
    <row r="22" spans="1:13" s="119" customFormat="1" ht="29.25" customHeight="1" x14ac:dyDescent="0.25">
      <c r="A22" s="7"/>
      <c r="B22" s="8"/>
      <c r="C22" s="9" t="s">
        <v>16</v>
      </c>
      <c r="D22" s="10"/>
      <c r="E22" s="11" t="s">
        <v>17</v>
      </c>
      <c r="F22" s="128"/>
      <c r="G22" s="90" t="s">
        <v>28</v>
      </c>
      <c r="H22" s="19"/>
      <c r="I22" s="13"/>
      <c r="J22" s="12"/>
      <c r="K22" s="91" t="s">
        <v>19</v>
      </c>
      <c r="L22" s="91" t="s">
        <v>29</v>
      </c>
      <c r="M22" s="121"/>
    </row>
    <row r="23" spans="1:13" s="118" customFormat="1" ht="29.25" customHeight="1" x14ac:dyDescent="0.25">
      <c r="A23" s="15"/>
      <c r="B23" s="16"/>
      <c r="C23" s="17" t="s">
        <v>21</v>
      </c>
      <c r="D23" s="18"/>
      <c r="E23" s="11" t="s">
        <v>103</v>
      </c>
      <c r="F23" s="129"/>
      <c r="G23" s="91" t="s">
        <v>30</v>
      </c>
      <c r="H23" s="19"/>
      <c r="I23" s="13"/>
      <c r="J23" s="19"/>
      <c r="K23" s="91" t="s">
        <v>19</v>
      </c>
      <c r="L23" s="91" t="s">
        <v>29</v>
      </c>
      <c r="M23" s="121"/>
    </row>
    <row r="24" spans="1:13" s="118" customFormat="1" ht="29.25" customHeight="1" x14ac:dyDescent="0.25">
      <c r="A24" s="20"/>
      <c r="B24" s="21"/>
      <c r="C24" s="17" t="s">
        <v>24</v>
      </c>
      <c r="D24" s="18"/>
      <c r="E24" s="11" t="s">
        <v>102</v>
      </c>
      <c r="F24" s="120"/>
      <c r="G24" s="92" t="s">
        <v>25</v>
      </c>
      <c r="H24" s="19"/>
      <c r="I24" s="24"/>
      <c r="J24" s="19"/>
      <c r="K24" s="92" t="s">
        <v>19</v>
      </c>
      <c r="L24" s="92" t="s">
        <v>29</v>
      </c>
      <c r="M24" s="122"/>
    </row>
    <row r="25" spans="1:13" s="93" customFormat="1" ht="22.5" customHeight="1" x14ac:dyDescent="0.25">
      <c r="A25" s="167"/>
      <c r="B25" s="168">
        <v>4</v>
      </c>
      <c r="C25" s="169"/>
      <c r="D25" s="170" t="s">
        <v>31</v>
      </c>
      <c r="E25" s="171"/>
      <c r="F25" s="171"/>
      <c r="G25" s="164"/>
      <c r="H25" s="164"/>
      <c r="I25" s="164"/>
      <c r="J25" s="164"/>
      <c r="K25" s="164"/>
      <c r="L25" s="164"/>
      <c r="M25" s="165"/>
    </row>
    <row r="26" spans="1:13" s="93" customFormat="1" ht="22.5" customHeight="1" x14ac:dyDescent="0.25">
      <c r="A26" s="25"/>
      <c r="B26" s="26"/>
      <c r="C26" s="94" t="s">
        <v>16</v>
      </c>
      <c r="D26" s="27" t="s">
        <v>32</v>
      </c>
      <c r="E26" s="28"/>
      <c r="F26" s="28"/>
      <c r="G26" s="95"/>
      <c r="H26" s="95"/>
      <c r="I26" s="95"/>
      <c r="J26" s="95"/>
      <c r="K26" s="95"/>
      <c r="L26" s="95"/>
      <c r="M26" s="29"/>
    </row>
    <row r="27" spans="1:13" s="118" customFormat="1" ht="29.25" customHeight="1" x14ac:dyDescent="0.25">
      <c r="A27" s="20"/>
      <c r="B27" s="21"/>
      <c r="C27" s="9"/>
      <c r="D27" s="10"/>
      <c r="E27" s="30" t="s">
        <v>33</v>
      </c>
      <c r="F27" s="130"/>
      <c r="G27" s="91" t="s">
        <v>34</v>
      </c>
      <c r="H27" s="19"/>
      <c r="I27" s="13"/>
      <c r="J27" s="14"/>
      <c r="K27" s="91" t="s">
        <v>19</v>
      </c>
      <c r="L27" s="91" t="s">
        <v>35</v>
      </c>
      <c r="M27" s="121"/>
    </row>
    <row r="28" spans="1:13" s="118" customFormat="1" ht="29.25" customHeight="1" x14ac:dyDescent="0.25">
      <c r="A28" s="20"/>
      <c r="B28" s="21"/>
      <c r="C28" s="17"/>
      <c r="D28" s="18"/>
      <c r="E28" s="31" t="s">
        <v>36</v>
      </c>
      <c r="F28" s="130"/>
      <c r="G28" s="91" t="s">
        <v>37</v>
      </c>
      <c r="H28" s="19"/>
      <c r="I28" s="13"/>
      <c r="J28" s="14"/>
      <c r="K28" s="91" t="s">
        <v>19</v>
      </c>
      <c r="L28" s="91" t="s">
        <v>35</v>
      </c>
      <c r="M28" s="121"/>
    </row>
    <row r="29" spans="1:13" s="118" customFormat="1" ht="56.25" customHeight="1" x14ac:dyDescent="0.25">
      <c r="A29" s="20"/>
      <c r="B29" s="21"/>
      <c r="C29" s="32" t="s">
        <v>21</v>
      </c>
      <c r="D29" s="291" t="s">
        <v>38</v>
      </c>
      <c r="E29" s="292"/>
      <c r="F29" s="130"/>
      <c r="G29" s="91" t="s">
        <v>39</v>
      </c>
      <c r="H29" s="19"/>
      <c r="I29" s="13"/>
      <c r="J29" s="14"/>
      <c r="K29" s="91" t="s">
        <v>19</v>
      </c>
      <c r="L29" s="91" t="s">
        <v>35</v>
      </c>
      <c r="M29" s="121"/>
    </row>
    <row r="30" spans="1:13" s="118" customFormat="1" ht="56.25" customHeight="1" x14ac:dyDescent="0.25">
      <c r="A30" s="20"/>
      <c r="B30" s="21"/>
      <c r="C30" s="17" t="s">
        <v>24</v>
      </c>
      <c r="D30" s="291" t="s">
        <v>40</v>
      </c>
      <c r="E30" s="292"/>
      <c r="F30" s="129"/>
      <c r="G30" s="91" t="s">
        <v>41</v>
      </c>
      <c r="H30" s="19"/>
      <c r="I30" s="13"/>
      <c r="J30" s="14"/>
      <c r="K30" s="91" t="s">
        <v>19</v>
      </c>
      <c r="L30" s="91" t="s">
        <v>35</v>
      </c>
      <c r="M30" s="121"/>
    </row>
    <row r="31" spans="1:13" s="118" customFormat="1" ht="56.25" customHeight="1" x14ac:dyDescent="0.25">
      <c r="A31" s="20"/>
      <c r="B31" s="21"/>
      <c r="C31" s="32" t="s">
        <v>42</v>
      </c>
      <c r="D31" s="291" t="s">
        <v>43</v>
      </c>
      <c r="E31" s="292"/>
      <c r="F31" s="129"/>
      <c r="G31" s="91" t="s">
        <v>39</v>
      </c>
      <c r="H31" s="19"/>
      <c r="I31" s="13"/>
      <c r="J31" s="14"/>
      <c r="K31" s="91" t="s">
        <v>19</v>
      </c>
      <c r="L31" s="91" t="s">
        <v>35</v>
      </c>
      <c r="M31" s="121"/>
    </row>
    <row r="32" spans="1:13" s="93" customFormat="1" ht="22.5" customHeight="1" x14ac:dyDescent="0.25">
      <c r="A32" s="167"/>
      <c r="B32" s="168">
        <v>5</v>
      </c>
      <c r="C32" s="161"/>
      <c r="D32" s="170" t="s">
        <v>44</v>
      </c>
      <c r="E32" s="171"/>
      <c r="F32" s="171"/>
      <c r="G32" s="164"/>
      <c r="H32" s="164"/>
      <c r="I32" s="164"/>
      <c r="J32" s="164"/>
      <c r="K32" s="164"/>
      <c r="L32" s="164"/>
      <c r="M32" s="165"/>
    </row>
    <row r="33" spans="1:14" s="118" customFormat="1" ht="57" customHeight="1" x14ac:dyDescent="0.25">
      <c r="A33" s="20"/>
      <c r="B33" s="21"/>
      <c r="C33" s="9" t="s">
        <v>16</v>
      </c>
      <c r="D33" s="10"/>
      <c r="E33" s="30" t="s">
        <v>45</v>
      </c>
      <c r="F33" s="193" t="s">
        <v>108</v>
      </c>
      <c r="G33" s="91" t="s">
        <v>46</v>
      </c>
      <c r="H33" s="19"/>
      <c r="I33" s="13"/>
      <c r="J33" s="14">
        <v>391460031</v>
      </c>
      <c r="K33" s="91" t="s">
        <v>19</v>
      </c>
      <c r="L33" s="91" t="s">
        <v>47</v>
      </c>
      <c r="M33" s="121" t="s">
        <v>204</v>
      </c>
    </row>
    <row r="34" spans="1:14" s="118" customFormat="1" ht="57" customHeight="1" x14ac:dyDescent="0.25">
      <c r="A34" s="20"/>
      <c r="B34" s="21"/>
      <c r="C34" s="17" t="s">
        <v>21</v>
      </c>
      <c r="D34" s="18"/>
      <c r="E34" s="31" t="s">
        <v>102</v>
      </c>
      <c r="F34" s="193" t="s">
        <v>108</v>
      </c>
      <c r="G34" s="91" t="s">
        <v>46</v>
      </c>
      <c r="H34" s="19"/>
      <c r="I34" s="13"/>
      <c r="J34" s="14">
        <v>484139840.63</v>
      </c>
      <c r="K34" s="91" t="s">
        <v>19</v>
      </c>
      <c r="L34" s="91" t="s">
        <v>48</v>
      </c>
      <c r="M34" s="121" t="s">
        <v>205</v>
      </c>
    </row>
    <row r="35" spans="1:14" s="93" customFormat="1" ht="22.5" customHeight="1" x14ac:dyDescent="0.25">
      <c r="A35" s="167"/>
      <c r="B35" s="168">
        <v>6</v>
      </c>
      <c r="C35" s="161"/>
      <c r="D35" s="170" t="s">
        <v>49</v>
      </c>
      <c r="E35" s="171"/>
      <c r="F35" s="171"/>
      <c r="G35" s="164"/>
      <c r="H35" s="164"/>
      <c r="I35" s="164"/>
      <c r="J35" s="164"/>
      <c r="K35" s="164"/>
      <c r="L35" s="164"/>
      <c r="M35" s="165"/>
    </row>
    <row r="36" spans="1:14" s="118" customFormat="1" ht="57" customHeight="1" x14ac:dyDescent="0.25">
      <c r="A36" s="20"/>
      <c r="B36" s="21"/>
      <c r="C36" s="9" t="s">
        <v>16</v>
      </c>
      <c r="D36" s="10"/>
      <c r="E36" s="30" t="s">
        <v>45</v>
      </c>
      <c r="F36" s="130"/>
      <c r="G36" s="91" t="s">
        <v>50</v>
      </c>
      <c r="H36" s="19"/>
      <c r="I36" s="13"/>
      <c r="J36" s="14"/>
      <c r="K36" s="91" t="s">
        <v>19</v>
      </c>
      <c r="L36" s="91" t="s">
        <v>51</v>
      </c>
      <c r="M36" s="121"/>
    </row>
    <row r="37" spans="1:14" s="93" customFormat="1" ht="22.5" customHeight="1" x14ac:dyDescent="0.25">
      <c r="A37" s="167"/>
      <c r="B37" s="168">
        <v>7</v>
      </c>
      <c r="C37" s="161"/>
      <c r="D37" s="170" t="s">
        <v>52</v>
      </c>
      <c r="E37" s="171"/>
      <c r="F37" s="171"/>
      <c r="G37" s="164"/>
      <c r="H37" s="164"/>
      <c r="I37" s="164"/>
      <c r="J37" s="164"/>
      <c r="K37" s="164"/>
      <c r="L37" s="164"/>
      <c r="M37" s="165"/>
    </row>
    <row r="38" spans="1:14" s="118" customFormat="1" ht="56.25" customHeight="1" x14ac:dyDescent="0.25">
      <c r="A38" s="20"/>
      <c r="B38" s="21"/>
      <c r="C38" s="9" t="s">
        <v>16</v>
      </c>
      <c r="D38" s="10"/>
      <c r="E38" s="30" t="s">
        <v>17</v>
      </c>
      <c r="F38" s="193" t="s">
        <v>108</v>
      </c>
      <c r="G38" s="91" t="s">
        <v>53</v>
      </c>
      <c r="H38" s="19"/>
      <c r="I38" s="13"/>
      <c r="J38" s="14">
        <v>28777833</v>
      </c>
      <c r="K38" s="91" t="s">
        <v>19</v>
      </c>
      <c r="L38" s="91" t="s">
        <v>54</v>
      </c>
      <c r="M38" s="121"/>
    </row>
    <row r="39" spans="1:14" s="118" customFormat="1" ht="56.25" customHeight="1" x14ac:dyDescent="0.25">
      <c r="A39" s="20"/>
      <c r="B39" s="21"/>
      <c r="C39" s="9" t="s">
        <v>21</v>
      </c>
      <c r="D39" s="10"/>
      <c r="E39" s="30" t="s">
        <v>22</v>
      </c>
      <c r="F39" s="193" t="s">
        <v>108</v>
      </c>
      <c r="G39" s="91" t="s">
        <v>34</v>
      </c>
      <c r="H39" s="19"/>
      <c r="I39" s="14"/>
      <c r="J39" s="14">
        <v>11349172</v>
      </c>
      <c r="K39" s="91" t="s">
        <v>19</v>
      </c>
      <c r="L39" s="91" t="s">
        <v>54</v>
      </c>
      <c r="M39" s="121"/>
    </row>
    <row r="40" spans="1:14" s="118" customFormat="1" ht="56.25" customHeight="1" x14ac:dyDescent="0.25">
      <c r="A40" s="20"/>
      <c r="B40" s="21"/>
      <c r="C40" s="9" t="s">
        <v>24</v>
      </c>
      <c r="D40" s="10"/>
      <c r="E40" s="30" t="s">
        <v>102</v>
      </c>
      <c r="F40" s="193" t="s">
        <v>108</v>
      </c>
      <c r="G40" s="91" t="s">
        <v>37</v>
      </c>
      <c r="H40" s="19"/>
      <c r="I40" s="14"/>
      <c r="J40" s="14">
        <v>0</v>
      </c>
      <c r="K40" s="91" t="s">
        <v>19</v>
      </c>
      <c r="L40" s="91" t="s">
        <v>54</v>
      </c>
      <c r="M40" s="121"/>
    </row>
    <row r="41" spans="1:14" s="97" customFormat="1" ht="20.25" x14ac:dyDescent="0.25">
      <c r="A41" s="20"/>
      <c r="B41" s="21"/>
      <c r="C41" s="9"/>
      <c r="D41" s="10"/>
      <c r="E41" s="33"/>
      <c r="F41" s="34"/>
      <c r="G41" s="96"/>
      <c r="H41" s="95"/>
      <c r="I41" s="96"/>
      <c r="J41" s="96"/>
      <c r="K41" s="96"/>
      <c r="L41" s="96"/>
      <c r="M41" s="123"/>
    </row>
    <row r="42" spans="1:14" s="101" customFormat="1" ht="3.75" customHeight="1" x14ac:dyDescent="0.25">
      <c r="A42" s="35"/>
      <c r="B42" s="36"/>
      <c r="C42" s="37"/>
      <c r="D42" s="38"/>
      <c r="E42" s="39"/>
      <c r="F42" s="40"/>
      <c r="G42" s="98"/>
      <c r="H42" s="99"/>
      <c r="I42" s="98"/>
      <c r="J42" s="98"/>
      <c r="K42" s="98"/>
      <c r="L42" s="98"/>
      <c r="M42" s="124"/>
    </row>
    <row r="43" spans="1:14" s="88" customFormat="1" ht="22.5" customHeight="1" x14ac:dyDescent="0.25">
      <c r="A43" s="172" t="s">
        <v>55</v>
      </c>
      <c r="B43" s="173"/>
      <c r="C43" s="293" t="s">
        <v>56</v>
      </c>
      <c r="D43" s="293"/>
      <c r="E43" s="293"/>
      <c r="F43" s="174"/>
      <c r="G43" s="175"/>
      <c r="H43" s="175"/>
      <c r="I43" s="175"/>
      <c r="J43" s="175"/>
      <c r="K43" s="175"/>
      <c r="L43" s="175"/>
      <c r="M43" s="176"/>
    </row>
    <row r="44" spans="1:14" s="93" customFormat="1" ht="22.5" customHeight="1" x14ac:dyDescent="0.25">
      <c r="A44" s="167"/>
      <c r="B44" s="168">
        <v>1</v>
      </c>
      <c r="C44" s="161"/>
      <c r="D44" s="170" t="s">
        <v>18</v>
      </c>
      <c r="E44" s="171"/>
      <c r="F44" s="171"/>
      <c r="G44" s="164"/>
      <c r="H44" s="164"/>
      <c r="I44" s="164"/>
      <c r="J44" s="164"/>
      <c r="K44" s="164"/>
      <c r="L44" s="164"/>
      <c r="M44" s="165"/>
      <c r="N44" s="192"/>
    </row>
    <row r="45" spans="1:14" s="118" customFormat="1" ht="56.25" customHeight="1" x14ac:dyDescent="0.25">
      <c r="A45" s="20"/>
      <c r="B45" s="21"/>
      <c r="C45" s="9" t="s">
        <v>16</v>
      </c>
      <c r="D45" s="10"/>
      <c r="E45" s="30" t="s">
        <v>57</v>
      </c>
      <c r="F45" s="193" t="s">
        <v>108</v>
      </c>
      <c r="G45" s="91" t="s">
        <v>18</v>
      </c>
      <c r="H45" s="19"/>
      <c r="I45" s="13"/>
      <c r="J45" s="14"/>
      <c r="K45" s="91"/>
      <c r="L45" s="91" t="s">
        <v>58</v>
      </c>
      <c r="M45" s="121" t="s">
        <v>207</v>
      </c>
    </row>
    <row r="46" spans="1:14" s="118" customFormat="1" ht="56.25" customHeight="1" x14ac:dyDescent="0.25">
      <c r="A46" s="41"/>
      <c r="B46" s="42"/>
      <c r="C46" s="43" t="s">
        <v>21</v>
      </c>
      <c r="D46" s="44"/>
      <c r="E46" s="45" t="s">
        <v>59</v>
      </c>
      <c r="F46" s="193" t="s">
        <v>108</v>
      </c>
      <c r="G46" s="102" t="s">
        <v>60</v>
      </c>
      <c r="H46" s="47"/>
      <c r="I46" s="13"/>
      <c r="J46" s="46"/>
      <c r="K46" s="102"/>
      <c r="L46" s="102" t="s">
        <v>58</v>
      </c>
      <c r="M46" s="121" t="s">
        <v>207</v>
      </c>
    </row>
    <row r="47" spans="1:14" s="118" customFormat="1" ht="56.25" customHeight="1" x14ac:dyDescent="0.25">
      <c r="A47" s="41"/>
      <c r="B47" s="42"/>
      <c r="C47" s="43" t="s">
        <v>24</v>
      </c>
      <c r="D47" s="44"/>
      <c r="E47" s="45" t="s">
        <v>61</v>
      </c>
      <c r="F47" s="193" t="s">
        <v>108</v>
      </c>
      <c r="G47" s="102" t="s">
        <v>18</v>
      </c>
      <c r="H47" s="47"/>
      <c r="I47" s="13"/>
      <c r="J47" s="46"/>
      <c r="K47" s="102"/>
      <c r="L47" s="102" t="s">
        <v>58</v>
      </c>
      <c r="M47" s="121" t="s">
        <v>207</v>
      </c>
    </row>
    <row r="48" spans="1:14" s="118" customFormat="1" ht="56.25" customHeight="1" x14ac:dyDescent="0.25">
      <c r="A48" s="20"/>
      <c r="B48" s="21"/>
      <c r="C48" s="9" t="s">
        <v>42</v>
      </c>
      <c r="D48" s="10"/>
      <c r="E48" s="30" t="s">
        <v>62</v>
      </c>
      <c r="F48" s="193" t="s">
        <v>108</v>
      </c>
      <c r="G48" s="91" t="s">
        <v>63</v>
      </c>
      <c r="H48" s="19"/>
      <c r="I48" s="13"/>
      <c r="J48" s="14"/>
      <c r="K48" s="91"/>
      <c r="L48" s="91" t="s">
        <v>58</v>
      </c>
      <c r="M48" s="121" t="s">
        <v>207</v>
      </c>
    </row>
    <row r="49" spans="1:13" s="118" customFormat="1" ht="56.25" customHeight="1" x14ac:dyDescent="0.25">
      <c r="A49" s="20"/>
      <c r="B49" s="21"/>
      <c r="C49" s="9" t="s">
        <v>64</v>
      </c>
      <c r="D49" s="10"/>
      <c r="E49" s="30" t="s">
        <v>65</v>
      </c>
      <c r="F49" s="130"/>
      <c r="G49" s="91" t="s">
        <v>66</v>
      </c>
      <c r="H49" s="19"/>
      <c r="I49" s="13"/>
      <c r="J49" s="14"/>
      <c r="K49" s="91"/>
      <c r="L49" s="91" t="s">
        <v>58</v>
      </c>
      <c r="M49" s="260" t="s">
        <v>206</v>
      </c>
    </row>
    <row r="50" spans="1:13" s="93" customFormat="1" ht="22.5" customHeight="1" x14ac:dyDescent="0.25">
      <c r="A50" s="167"/>
      <c r="B50" s="168">
        <v>2</v>
      </c>
      <c r="C50" s="161"/>
      <c r="D50" s="170" t="s">
        <v>67</v>
      </c>
      <c r="E50" s="171"/>
      <c r="F50" s="171"/>
      <c r="G50" s="164"/>
      <c r="H50" s="164"/>
      <c r="I50" s="164"/>
      <c r="J50" s="164"/>
      <c r="K50" s="164"/>
      <c r="L50" s="164"/>
      <c r="M50" s="165"/>
    </row>
    <row r="51" spans="1:13" s="118" customFormat="1" ht="56.25" customHeight="1" x14ac:dyDescent="0.25">
      <c r="A51" s="20"/>
      <c r="B51" s="21"/>
      <c r="C51" s="9" t="s">
        <v>16</v>
      </c>
      <c r="D51" s="10"/>
      <c r="E51" s="30" t="s">
        <v>68</v>
      </c>
      <c r="F51" s="130"/>
      <c r="G51" s="91" t="s">
        <v>69</v>
      </c>
      <c r="H51" s="19"/>
      <c r="I51" s="13"/>
      <c r="J51" s="14"/>
      <c r="K51" s="91"/>
      <c r="L51" s="91" t="s">
        <v>20</v>
      </c>
      <c r="M51" s="121"/>
    </row>
    <row r="52" spans="1:13" s="118" customFormat="1" ht="56.25" customHeight="1" x14ac:dyDescent="0.25">
      <c r="A52" s="20"/>
      <c r="B52" s="21"/>
      <c r="C52" s="9" t="s">
        <v>21</v>
      </c>
      <c r="D52" s="10"/>
      <c r="E52" s="30" t="s">
        <v>70</v>
      </c>
      <c r="F52" s="130"/>
      <c r="G52" s="91" t="s">
        <v>69</v>
      </c>
      <c r="H52" s="19"/>
      <c r="I52" s="13"/>
      <c r="J52" s="14"/>
      <c r="K52" s="91"/>
      <c r="L52" s="91" t="s">
        <v>20</v>
      </c>
      <c r="M52" s="121"/>
    </row>
    <row r="53" spans="1:13" s="118" customFormat="1" ht="56.25" customHeight="1" x14ac:dyDescent="0.25">
      <c r="A53" s="20"/>
      <c r="B53" s="21"/>
      <c r="C53" s="9" t="s">
        <v>24</v>
      </c>
      <c r="D53" s="10"/>
      <c r="E53" s="30" t="s">
        <v>71</v>
      </c>
      <c r="F53" s="130"/>
      <c r="G53" s="91" t="s">
        <v>69</v>
      </c>
      <c r="H53" s="19"/>
      <c r="I53" s="13"/>
      <c r="J53" s="14"/>
      <c r="K53" s="91"/>
      <c r="L53" s="91" t="s">
        <v>20</v>
      </c>
      <c r="M53" s="121"/>
    </row>
    <row r="54" spans="1:13" s="118" customFormat="1" ht="56.25" customHeight="1" x14ac:dyDescent="0.25">
      <c r="A54" s="20"/>
      <c r="B54" s="21"/>
      <c r="C54" s="9" t="s">
        <v>42</v>
      </c>
      <c r="D54" s="10"/>
      <c r="E54" s="30" t="s">
        <v>72</v>
      </c>
      <c r="F54" s="19"/>
      <c r="G54" s="91" t="s">
        <v>73</v>
      </c>
      <c r="H54" s="19"/>
      <c r="I54" s="13"/>
      <c r="J54" s="14"/>
      <c r="K54" s="91"/>
      <c r="L54" s="91" t="s">
        <v>20</v>
      </c>
      <c r="M54" s="121"/>
    </row>
    <row r="55" spans="1:13" s="88" customFormat="1" ht="7.5" customHeight="1" x14ac:dyDescent="0.25">
      <c r="A55" s="50"/>
      <c r="B55" s="48"/>
      <c r="C55" s="9"/>
      <c r="D55" s="10"/>
      <c r="E55" s="33"/>
      <c r="F55" s="49"/>
      <c r="G55" s="96"/>
      <c r="H55" s="103"/>
      <c r="I55" s="96"/>
      <c r="J55" s="96"/>
      <c r="K55" s="96"/>
      <c r="L55" s="96"/>
      <c r="M55" s="106"/>
    </row>
    <row r="56" spans="1:13" s="93" customFormat="1" ht="22.5" customHeight="1" x14ac:dyDescent="0.25">
      <c r="A56" s="167"/>
      <c r="B56" s="168">
        <v>3</v>
      </c>
      <c r="C56" s="161"/>
      <c r="D56" s="170" t="s">
        <v>74</v>
      </c>
      <c r="E56" s="171"/>
      <c r="F56" s="171"/>
      <c r="G56" s="164"/>
      <c r="H56" s="164"/>
      <c r="I56" s="164"/>
      <c r="J56" s="164"/>
      <c r="K56" s="164"/>
      <c r="L56" s="164"/>
      <c r="M56" s="165"/>
    </row>
    <row r="57" spans="1:13" s="118" customFormat="1" ht="32.25" customHeight="1" x14ac:dyDescent="0.25">
      <c r="A57" s="20"/>
      <c r="B57" s="21"/>
      <c r="C57" s="9" t="s">
        <v>16</v>
      </c>
      <c r="D57" s="10"/>
      <c r="E57" s="30" t="s">
        <v>75</v>
      </c>
      <c r="F57" s="193" t="s">
        <v>108</v>
      </c>
      <c r="G57" s="91" t="s">
        <v>76</v>
      </c>
      <c r="H57" s="19"/>
      <c r="I57" s="13"/>
      <c r="J57" s="14">
        <v>670876918</v>
      </c>
      <c r="K57" s="91"/>
      <c r="L57" s="91" t="s">
        <v>47</v>
      </c>
      <c r="M57" s="121" t="s">
        <v>210</v>
      </c>
    </row>
    <row r="58" spans="1:13" s="118" customFormat="1" ht="56.25" customHeight="1" x14ac:dyDescent="0.25">
      <c r="A58" s="20"/>
      <c r="B58" s="21"/>
      <c r="C58" s="9" t="s">
        <v>21</v>
      </c>
      <c r="D58" s="10"/>
      <c r="E58" s="30" t="s">
        <v>77</v>
      </c>
      <c r="F58" s="193" t="s">
        <v>108</v>
      </c>
      <c r="G58" s="91" t="s">
        <v>76</v>
      </c>
      <c r="H58" s="19"/>
      <c r="I58" s="13"/>
      <c r="J58" s="14">
        <v>35000000</v>
      </c>
      <c r="K58" s="91"/>
      <c r="L58" s="91" t="s">
        <v>47</v>
      </c>
      <c r="M58" s="121" t="s">
        <v>211</v>
      </c>
    </row>
    <row r="59" spans="1:13" s="101" customFormat="1" ht="18" customHeight="1" x14ac:dyDescent="0.25">
      <c r="A59" s="50"/>
      <c r="B59" s="48"/>
      <c r="C59" s="4"/>
      <c r="D59" s="5"/>
      <c r="E59" s="51"/>
      <c r="F59" s="52"/>
      <c r="G59" s="104"/>
      <c r="H59" s="105"/>
      <c r="I59" s="104"/>
      <c r="J59" s="104"/>
      <c r="K59" s="104"/>
      <c r="L59" s="104"/>
      <c r="M59" s="110"/>
    </row>
    <row r="60" spans="1:13" s="179" customFormat="1" ht="22.5" customHeight="1" x14ac:dyDescent="0.25">
      <c r="A60" s="145"/>
      <c r="B60" s="146" t="s">
        <v>78</v>
      </c>
      <c r="C60" s="147"/>
      <c r="D60" s="148"/>
      <c r="E60" s="146"/>
      <c r="F60" s="148"/>
      <c r="G60" s="148"/>
      <c r="H60" s="148"/>
      <c r="I60" s="148"/>
      <c r="J60" s="148"/>
      <c r="K60" s="148"/>
      <c r="L60" s="148"/>
      <c r="M60" s="149"/>
    </row>
    <row r="61" spans="1:13" s="88" customFormat="1" ht="22.5" customHeight="1" x14ac:dyDescent="0.25">
      <c r="A61" s="140" t="s">
        <v>13</v>
      </c>
      <c r="B61" s="141"/>
      <c r="C61" s="142" t="s">
        <v>14</v>
      </c>
      <c r="D61" s="143"/>
      <c r="E61" s="141"/>
      <c r="F61" s="141"/>
      <c r="G61" s="178"/>
      <c r="H61" s="178"/>
      <c r="I61" s="178"/>
      <c r="J61" s="178"/>
      <c r="K61" s="178"/>
      <c r="L61" s="178"/>
      <c r="M61" s="144"/>
    </row>
    <row r="62" spans="1:13" s="87" customFormat="1" ht="3" customHeight="1" x14ac:dyDescent="0.25">
      <c r="A62" s="2"/>
      <c r="B62" s="3"/>
      <c r="C62" s="4"/>
      <c r="D62" s="5"/>
      <c r="E62" s="3"/>
      <c r="F62" s="5"/>
      <c r="G62" s="53"/>
      <c r="H62" s="53"/>
      <c r="I62" s="53"/>
      <c r="J62" s="53"/>
      <c r="K62" s="53"/>
      <c r="L62" s="53"/>
      <c r="M62" s="6"/>
    </row>
    <row r="63" spans="1:13" s="93" customFormat="1" ht="22.5" customHeight="1" x14ac:dyDescent="0.25">
      <c r="A63" s="167"/>
      <c r="B63" s="168">
        <v>1</v>
      </c>
      <c r="C63" s="177"/>
      <c r="D63" s="170" t="s">
        <v>79</v>
      </c>
      <c r="E63" s="171"/>
      <c r="F63" s="171"/>
      <c r="G63" s="164"/>
      <c r="H63" s="164"/>
      <c r="I63" s="164"/>
      <c r="J63" s="164"/>
      <c r="K63" s="164"/>
      <c r="L63" s="164"/>
      <c r="M63" s="165"/>
    </row>
    <row r="64" spans="1:13" s="118" customFormat="1" ht="28.5" customHeight="1" x14ac:dyDescent="0.25">
      <c r="A64" s="20"/>
      <c r="B64" s="21"/>
      <c r="C64" s="9" t="s">
        <v>16</v>
      </c>
      <c r="D64" s="10"/>
      <c r="E64" s="30" t="s">
        <v>80</v>
      </c>
      <c r="F64" s="193" t="s">
        <v>108</v>
      </c>
      <c r="G64" s="91" t="s">
        <v>81</v>
      </c>
      <c r="H64" s="19"/>
      <c r="I64" s="14"/>
      <c r="J64" s="14"/>
      <c r="K64" s="91" t="s">
        <v>19</v>
      </c>
      <c r="L64" s="91" t="s">
        <v>82</v>
      </c>
      <c r="M64" s="121"/>
    </row>
    <row r="65" spans="1:13" s="118" customFormat="1" ht="56.25" customHeight="1" x14ac:dyDescent="0.25">
      <c r="A65" s="20"/>
      <c r="B65" s="21"/>
      <c r="C65" s="9" t="s">
        <v>21</v>
      </c>
      <c r="D65" s="10"/>
      <c r="E65" s="30" t="s">
        <v>83</v>
      </c>
      <c r="F65" s="130"/>
      <c r="G65" s="91" t="s">
        <v>84</v>
      </c>
      <c r="H65" s="19"/>
      <c r="I65" s="13"/>
      <c r="J65" s="14"/>
      <c r="K65" s="91" t="s">
        <v>19</v>
      </c>
      <c r="L65" s="91" t="s">
        <v>82</v>
      </c>
      <c r="M65" s="121"/>
    </row>
    <row r="66" spans="1:13" s="118" customFormat="1" ht="56.25" customHeight="1" x14ac:dyDescent="0.25">
      <c r="A66" s="20"/>
      <c r="B66" s="21"/>
      <c r="C66" s="9" t="s">
        <v>24</v>
      </c>
      <c r="D66" s="10"/>
      <c r="E66" s="30" t="s">
        <v>85</v>
      </c>
      <c r="F66" s="130"/>
      <c r="G66" s="91" t="s">
        <v>84</v>
      </c>
      <c r="H66" s="19"/>
      <c r="I66" s="13"/>
      <c r="J66" s="14"/>
      <c r="K66" s="91" t="s">
        <v>19</v>
      </c>
      <c r="L66" s="91" t="s">
        <v>82</v>
      </c>
      <c r="M66" s="121"/>
    </row>
    <row r="67" spans="1:13" s="118" customFormat="1" ht="56.25" customHeight="1" x14ac:dyDescent="0.25">
      <c r="A67" s="20"/>
      <c r="B67" s="21"/>
      <c r="C67" s="9" t="s">
        <v>42</v>
      </c>
      <c r="D67" s="10"/>
      <c r="E67" s="54" t="s">
        <v>86</v>
      </c>
      <c r="F67" s="130"/>
      <c r="G67" s="91" t="s">
        <v>84</v>
      </c>
      <c r="H67" s="19"/>
      <c r="I67" s="13"/>
      <c r="J67" s="14"/>
      <c r="K67" s="91" t="s">
        <v>19</v>
      </c>
      <c r="L67" s="91" t="s">
        <v>82</v>
      </c>
      <c r="M67" s="121"/>
    </row>
    <row r="68" spans="1:13" s="118" customFormat="1" ht="56.25" customHeight="1" x14ac:dyDescent="0.25">
      <c r="A68" s="20"/>
      <c r="B68" s="21"/>
      <c r="C68" s="9" t="s">
        <v>64</v>
      </c>
      <c r="D68" s="10"/>
      <c r="E68" s="30" t="s">
        <v>87</v>
      </c>
      <c r="F68" s="130"/>
      <c r="G68" s="91"/>
      <c r="H68" s="19"/>
      <c r="I68" s="13"/>
      <c r="J68" s="14"/>
      <c r="K68" s="91" t="s">
        <v>19</v>
      </c>
      <c r="L68" s="91" t="s">
        <v>88</v>
      </c>
      <c r="M68" s="121"/>
    </row>
    <row r="69" spans="1:13" s="118" customFormat="1" ht="56.25" customHeight="1" x14ac:dyDescent="0.25">
      <c r="A69" s="41"/>
      <c r="B69" s="42"/>
      <c r="C69" s="43" t="s">
        <v>104</v>
      </c>
      <c r="D69" s="44"/>
      <c r="E69" s="55" t="s">
        <v>105</v>
      </c>
      <c r="F69" s="130"/>
      <c r="G69" s="91"/>
      <c r="H69" s="19"/>
      <c r="I69" s="13"/>
      <c r="J69" s="14"/>
      <c r="K69" s="91"/>
      <c r="L69" s="91" t="s">
        <v>82</v>
      </c>
      <c r="M69" s="121"/>
    </row>
    <row r="70" spans="1:13" s="118" customFormat="1" ht="56.25" customHeight="1" x14ac:dyDescent="0.25">
      <c r="A70" s="41"/>
      <c r="B70" s="42"/>
      <c r="C70" s="43" t="s">
        <v>106</v>
      </c>
      <c r="D70" s="44"/>
      <c r="E70" s="55" t="s">
        <v>107</v>
      </c>
      <c r="F70" s="130"/>
      <c r="G70" s="91"/>
      <c r="H70" s="19"/>
      <c r="I70" s="13"/>
      <c r="J70" s="14"/>
      <c r="K70" s="91"/>
      <c r="L70" s="91" t="s">
        <v>82</v>
      </c>
      <c r="M70" s="121"/>
    </row>
    <row r="71" spans="1:13" s="88" customFormat="1" ht="3.75" customHeight="1" x14ac:dyDescent="0.25">
      <c r="A71" s="35"/>
      <c r="B71" s="36"/>
      <c r="C71" s="43"/>
      <c r="D71" s="44"/>
      <c r="E71" s="55"/>
      <c r="F71" s="56"/>
      <c r="G71" s="107"/>
      <c r="H71" s="108"/>
      <c r="I71" s="107"/>
      <c r="J71" s="107"/>
      <c r="K71" s="107"/>
      <c r="L71" s="107"/>
      <c r="M71" s="100"/>
    </row>
    <row r="72" spans="1:13" s="88" customFormat="1" ht="22.5" customHeight="1" x14ac:dyDescent="0.25">
      <c r="A72" s="135" t="s">
        <v>55</v>
      </c>
      <c r="B72" s="136"/>
      <c r="C72" s="137" t="s">
        <v>89</v>
      </c>
      <c r="D72" s="138"/>
      <c r="E72" s="136"/>
      <c r="F72" s="136"/>
      <c r="G72" s="180"/>
      <c r="H72" s="180"/>
      <c r="I72" s="180"/>
      <c r="J72" s="180"/>
      <c r="K72" s="180"/>
      <c r="L72" s="180"/>
      <c r="M72" s="139"/>
    </row>
    <row r="73" spans="1:13" s="89" customFormat="1" ht="56.25" customHeight="1" x14ac:dyDescent="0.25">
      <c r="A73" s="57"/>
      <c r="B73" s="58">
        <v>1</v>
      </c>
      <c r="C73" s="9"/>
      <c r="D73" s="289" t="s">
        <v>90</v>
      </c>
      <c r="E73" s="290"/>
      <c r="F73" s="131"/>
      <c r="G73" s="91" t="s">
        <v>91</v>
      </c>
      <c r="H73" s="19"/>
      <c r="I73" s="13"/>
      <c r="J73" s="14"/>
      <c r="K73" s="91"/>
      <c r="L73" s="91" t="s">
        <v>92</v>
      </c>
      <c r="M73" s="121"/>
    </row>
    <row r="74" spans="1:13" s="89" customFormat="1" ht="56.25" customHeight="1" x14ac:dyDescent="0.25">
      <c r="A74" s="57"/>
      <c r="B74" s="58">
        <v>2</v>
      </c>
      <c r="C74" s="9"/>
      <c r="D74" s="289" t="s">
        <v>93</v>
      </c>
      <c r="E74" s="290"/>
      <c r="F74" s="131"/>
      <c r="G74" s="91" t="s">
        <v>91</v>
      </c>
      <c r="H74" s="19"/>
      <c r="I74" s="13"/>
      <c r="J74" s="14"/>
      <c r="K74" s="91"/>
      <c r="L74" s="91" t="s">
        <v>92</v>
      </c>
      <c r="M74" s="121"/>
    </row>
    <row r="75" spans="1:13" s="89" customFormat="1" ht="56.25" customHeight="1" x14ac:dyDescent="0.25">
      <c r="A75" s="57"/>
      <c r="B75" s="58">
        <v>3</v>
      </c>
      <c r="C75" s="9"/>
      <c r="D75" s="289" t="s">
        <v>94</v>
      </c>
      <c r="E75" s="290"/>
      <c r="F75" s="131"/>
      <c r="G75" s="91" t="s">
        <v>91</v>
      </c>
      <c r="H75" s="19"/>
      <c r="I75" s="13"/>
      <c r="J75" s="14"/>
      <c r="K75" s="91"/>
      <c r="L75" s="91" t="s">
        <v>95</v>
      </c>
      <c r="M75" s="121"/>
    </row>
    <row r="76" spans="1:13" s="88" customFormat="1" ht="7.5" customHeight="1" x14ac:dyDescent="0.25">
      <c r="A76" s="59"/>
      <c r="B76" s="40"/>
      <c r="C76" s="60"/>
      <c r="D76" s="61"/>
      <c r="E76" s="62"/>
      <c r="F76" s="63"/>
      <c r="G76" s="92"/>
      <c r="H76" s="109"/>
      <c r="I76" s="92"/>
      <c r="J76" s="92"/>
      <c r="K76" s="92"/>
      <c r="L76" s="92"/>
      <c r="M76" s="125"/>
    </row>
    <row r="77" spans="1:13" s="87" customFormat="1" ht="22.5" customHeight="1" x14ac:dyDescent="0.25">
      <c r="A77" s="145"/>
      <c r="B77" s="146" t="s">
        <v>96</v>
      </c>
      <c r="C77" s="147"/>
      <c r="D77" s="148"/>
      <c r="E77" s="146"/>
      <c r="F77" s="148"/>
      <c r="G77" s="148"/>
      <c r="H77" s="148"/>
      <c r="I77" s="148"/>
      <c r="J77" s="148"/>
      <c r="K77" s="148"/>
      <c r="L77" s="148"/>
      <c r="M77" s="149"/>
    </row>
    <row r="78" spans="1:13" s="87" customFormat="1" ht="3" customHeight="1" x14ac:dyDescent="0.25">
      <c r="A78" s="2"/>
      <c r="B78" s="3"/>
      <c r="C78" s="4"/>
      <c r="D78" s="5"/>
      <c r="E78" s="3"/>
      <c r="F78" s="5"/>
      <c r="G78" s="53"/>
      <c r="H78" s="53"/>
      <c r="I78" s="53"/>
      <c r="J78" s="53"/>
      <c r="K78" s="53"/>
      <c r="L78" s="53"/>
      <c r="M78" s="6"/>
    </row>
    <row r="79" spans="1:13" s="88" customFormat="1" ht="22.5" customHeight="1" x14ac:dyDescent="0.25">
      <c r="A79" s="172" t="s">
        <v>13</v>
      </c>
      <c r="B79" s="173"/>
      <c r="C79" s="137" t="s">
        <v>14</v>
      </c>
      <c r="D79" s="181"/>
      <c r="E79" s="182"/>
      <c r="F79" s="182"/>
      <c r="G79" s="175"/>
      <c r="H79" s="175"/>
      <c r="I79" s="175"/>
      <c r="J79" s="175"/>
      <c r="K79" s="175"/>
      <c r="L79" s="175"/>
      <c r="M79" s="176"/>
    </row>
    <row r="80" spans="1:13" s="88" customFormat="1" ht="22.5" customHeight="1" x14ac:dyDescent="0.25">
      <c r="A80" s="183"/>
      <c r="B80" s="184">
        <v>1</v>
      </c>
      <c r="C80" s="185"/>
      <c r="D80" s="186" t="s">
        <v>97</v>
      </c>
      <c r="E80" s="187"/>
      <c r="F80" s="188"/>
      <c r="G80" s="189"/>
      <c r="H80" s="190"/>
      <c r="I80" s="189"/>
      <c r="J80" s="189"/>
      <c r="K80" s="189"/>
      <c r="L80" s="189"/>
      <c r="M80" s="191"/>
    </row>
    <row r="81" spans="1:13" s="118" customFormat="1" ht="57" customHeight="1" x14ac:dyDescent="0.25">
      <c r="A81" s="20"/>
      <c r="B81" s="21"/>
      <c r="C81" s="9" t="s">
        <v>16</v>
      </c>
      <c r="D81" s="10"/>
      <c r="E81" s="30" t="s">
        <v>98</v>
      </c>
      <c r="F81" s="193" t="s">
        <v>108</v>
      </c>
      <c r="G81" s="91"/>
      <c r="H81" s="19"/>
      <c r="I81" s="13"/>
      <c r="J81" s="14">
        <f>524034000*0.06</f>
        <v>31442040</v>
      </c>
      <c r="K81" s="91" t="s">
        <v>19</v>
      </c>
      <c r="L81" s="91" t="s">
        <v>99</v>
      </c>
      <c r="M81" s="260" t="s">
        <v>208</v>
      </c>
    </row>
    <row r="82" spans="1:13" s="118" customFormat="1" ht="57" customHeight="1" x14ac:dyDescent="0.25">
      <c r="A82" s="20"/>
      <c r="B82" s="21"/>
      <c r="C82" s="9" t="s">
        <v>21</v>
      </c>
      <c r="D82" s="10"/>
      <c r="E82" s="30" t="s">
        <v>97</v>
      </c>
      <c r="F82" s="130"/>
      <c r="G82" s="91"/>
      <c r="H82" s="19"/>
      <c r="I82" s="13"/>
      <c r="J82" s="14"/>
      <c r="K82" s="91" t="s">
        <v>19</v>
      </c>
      <c r="L82" s="91" t="s">
        <v>99</v>
      </c>
      <c r="M82" s="260" t="s">
        <v>209</v>
      </c>
    </row>
    <row r="83" spans="1:13" s="118" customFormat="1" ht="13.5" customHeight="1" thickBot="1" x14ac:dyDescent="0.3">
      <c r="A83" s="111"/>
      <c r="B83" s="112"/>
      <c r="C83" s="113"/>
      <c r="D83" s="114"/>
      <c r="E83" s="115"/>
      <c r="F83" s="116"/>
      <c r="G83" s="117"/>
      <c r="H83" s="117"/>
      <c r="I83" s="117"/>
      <c r="J83" s="117"/>
      <c r="K83" s="117"/>
      <c r="L83" s="117"/>
      <c r="M83" s="126"/>
    </row>
    <row r="84" spans="1:13" ht="19.5" thickTop="1" x14ac:dyDescent="0.25"/>
  </sheetData>
  <sheetProtection algorithmName="SHA-512" hashValue="UMyLcVT5K2ujVp6Nn3nVgZs13OszTGhZviJNMpew72PnFZxENsBa4AlZNm8tFfuicI+Z569TKKwL0yPGPTybMg==" saltValue="jyBzFoPEAWQr55rCV/lSzQ==" spinCount="100000" sheet="1" formatCells="0" formatColumns="0" formatRows="0" selectLockedCells="1"/>
  <mergeCells count="19">
    <mergeCell ref="D75:E75"/>
    <mergeCell ref="D29:E29"/>
    <mergeCell ref="D30:E30"/>
    <mergeCell ref="D31:E31"/>
    <mergeCell ref="C43:E43"/>
    <mergeCell ref="D73:E73"/>
    <mergeCell ref="D74:E74"/>
    <mergeCell ref="A1:M1"/>
    <mergeCell ref="A2:M2"/>
    <mergeCell ref="A3:M3"/>
    <mergeCell ref="A4:K4"/>
    <mergeCell ref="A6:E8"/>
    <mergeCell ref="F6:I6"/>
    <mergeCell ref="J6:K6"/>
    <mergeCell ref="L6:L8"/>
    <mergeCell ref="M6:M8"/>
    <mergeCell ref="F7:G7"/>
    <mergeCell ref="H7:I7"/>
    <mergeCell ref="J7:K7"/>
  </mergeCells>
  <printOptions horizontalCentered="1"/>
  <pageMargins left="0.31496062992125984" right="0.31496062992125984" top="0.23" bottom="0.38" header="0" footer="0.19685039370078741"/>
  <pageSetup scale="51" orientation="landscape" r:id="rId1"/>
  <headerFooter>
    <oddFooter>&amp;C&amp;P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topLeftCell="A22" zoomScale="130" zoomScaleNormal="130" workbookViewId="0">
      <selection activeCell="E18" sqref="E18"/>
    </sheetView>
  </sheetViews>
  <sheetFormatPr baseColWidth="10" defaultRowHeight="15" x14ac:dyDescent="0.25"/>
  <cols>
    <col min="1" max="1" width="2.5703125" customWidth="1"/>
    <col min="2" max="2" width="37.140625" customWidth="1"/>
    <col min="3" max="3" width="11.42578125" customWidth="1"/>
    <col min="4" max="8" width="11.7109375" customWidth="1"/>
  </cols>
  <sheetData>
    <row r="1" spans="2:8" x14ac:dyDescent="0.25">
      <c r="B1" s="294" t="s">
        <v>148</v>
      </c>
      <c r="C1" s="295"/>
      <c r="D1" s="295"/>
      <c r="E1" s="295"/>
      <c r="F1" s="295"/>
      <c r="G1" s="295"/>
      <c r="H1" s="296"/>
    </row>
    <row r="2" spans="2:8" x14ac:dyDescent="0.25">
      <c r="B2" s="297" t="s">
        <v>149</v>
      </c>
      <c r="C2" s="298"/>
      <c r="D2" s="298"/>
      <c r="E2" s="298"/>
      <c r="F2" s="298"/>
      <c r="G2" s="298"/>
      <c r="H2" s="299"/>
    </row>
    <row r="3" spans="2:8" x14ac:dyDescent="0.25">
      <c r="B3" s="297" t="s">
        <v>112</v>
      </c>
      <c r="C3" s="298"/>
      <c r="D3" s="298"/>
      <c r="E3" s="298"/>
      <c r="F3" s="298"/>
      <c r="G3" s="298"/>
      <c r="H3" s="299"/>
    </row>
    <row r="4" spans="2:8" ht="15.75" thickBot="1" x14ac:dyDescent="0.3">
      <c r="B4" s="300" t="s">
        <v>150</v>
      </c>
      <c r="C4" s="301"/>
      <c r="D4" s="301"/>
      <c r="E4" s="301"/>
      <c r="F4" s="301"/>
      <c r="G4" s="301"/>
      <c r="H4" s="302"/>
    </row>
    <row r="5" spans="2:8" ht="16.5" x14ac:dyDescent="0.25">
      <c r="B5" s="303" t="s">
        <v>151</v>
      </c>
      <c r="C5" s="208" t="s">
        <v>152</v>
      </c>
      <c r="D5" s="209" t="s">
        <v>153</v>
      </c>
      <c r="E5" s="209" t="s">
        <v>154</v>
      </c>
      <c r="F5" s="209" t="s">
        <v>155</v>
      </c>
      <c r="G5" s="209" t="s">
        <v>156</v>
      </c>
      <c r="H5" s="209" t="s">
        <v>157</v>
      </c>
    </row>
    <row r="6" spans="2:8" ht="15.75" thickBot="1" x14ac:dyDescent="0.3">
      <c r="B6" s="304"/>
      <c r="C6" s="210">
        <v>2021</v>
      </c>
      <c r="D6" s="210">
        <v>2022</v>
      </c>
      <c r="E6" s="210">
        <v>2023</v>
      </c>
      <c r="F6" s="210">
        <v>2024</v>
      </c>
      <c r="G6" s="210">
        <v>2025</v>
      </c>
      <c r="H6" s="210">
        <v>2026</v>
      </c>
    </row>
    <row r="7" spans="2:8" x14ac:dyDescent="0.25">
      <c r="B7" s="198"/>
      <c r="C7" s="211"/>
      <c r="D7" s="211"/>
      <c r="E7" s="211"/>
      <c r="F7" s="211"/>
      <c r="G7" s="211"/>
      <c r="H7" s="211"/>
    </row>
    <row r="8" spans="2:8" ht="22.5" x14ac:dyDescent="0.25">
      <c r="B8" s="212" t="s">
        <v>158</v>
      </c>
      <c r="C8" s="213">
        <f>SUM(C9:C20)</f>
        <v>1438891651</v>
      </c>
      <c r="D8" s="213">
        <f t="shared" ref="D8:H8" si="0">SUM(D9:D20)</f>
        <v>1175568912</v>
      </c>
      <c r="E8" s="213">
        <f t="shared" si="0"/>
        <v>1204958135</v>
      </c>
      <c r="F8" s="213">
        <f t="shared" si="0"/>
        <v>1235082088</v>
      </c>
      <c r="G8" s="213">
        <f t="shared" si="0"/>
        <v>1265959140</v>
      </c>
      <c r="H8" s="213">
        <f t="shared" si="0"/>
        <v>1297608119</v>
      </c>
    </row>
    <row r="9" spans="2:8" x14ac:dyDescent="0.25">
      <c r="B9" s="214" t="s">
        <v>159</v>
      </c>
      <c r="C9" s="215"/>
      <c r="D9" s="215"/>
      <c r="E9" s="215"/>
      <c r="F9" s="215"/>
      <c r="G9" s="215"/>
      <c r="H9" s="215"/>
    </row>
    <row r="10" spans="2:8" x14ac:dyDescent="0.25">
      <c r="B10" s="214" t="s">
        <v>160</v>
      </c>
      <c r="C10" s="215"/>
      <c r="D10" s="215"/>
      <c r="E10" s="215"/>
      <c r="F10" s="215"/>
      <c r="G10" s="215"/>
      <c r="H10" s="215"/>
    </row>
    <row r="11" spans="2:8" x14ac:dyDescent="0.25">
      <c r="B11" s="214" t="s">
        <v>161</v>
      </c>
      <c r="C11" s="215"/>
      <c r="D11" s="215"/>
      <c r="E11" s="215"/>
      <c r="F11" s="215"/>
      <c r="G11" s="215"/>
      <c r="H11" s="215"/>
    </row>
    <row r="12" spans="2:8" x14ac:dyDescent="0.25">
      <c r="B12" s="214" t="s">
        <v>162</v>
      </c>
      <c r="C12" s="215"/>
      <c r="D12" s="215"/>
      <c r="E12" s="215"/>
      <c r="F12" s="215"/>
      <c r="G12" s="215"/>
      <c r="H12" s="215"/>
    </row>
    <row r="13" spans="2:8" x14ac:dyDescent="0.25">
      <c r="B13" s="214" t="s">
        <v>163</v>
      </c>
      <c r="C13" s="215"/>
      <c r="D13" s="215"/>
      <c r="E13" s="215"/>
      <c r="F13" s="215"/>
      <c r="G13" s="215"/>
      <c r="H13" s="215"/>
    </row>
    <row r="14" spans="2:8" x14ac:dyDescent="0.25">
      <c r="B14" s="214" t="s">
        <v>164</v>
      </c>
      <c r="C14" s="215"/>
      <c r="D14" s="215"/>
      <c r="E14" s="215"/>
      <c r="F14" s="215"/>
      <c r="G14" s="215"/>
      <c r="H14" s="215"/>
    </row>
    <row r="15" spans="2:8" x14ac:dyDescent="0.25">
      <c r="B15" s="214" t="s">
        <v>165</v>
      </c>
      <c r="C15" s="215"/>
      <c r="D15" s="215"/>
      <c r="E15" s="215"/>
      <c r="F15" s="215"/>
      <c r="G15" s="215"/>
      <c r="H15" s="215"/>
    </row>
    <row r="16" spans="2:8" x14ac:dyDescent="0.25">
      <c r="B16" s="214" t="s">
        <v>166</v>
      </c>
      <c r="C16" s="215"/>
      <c r="D16" s="215"/>
      <c r="E16" s="215"/>
      <c r="F16" s="215"/>
      <c r="G16" s="215"/>
      <c r="H16" s="215"/>
    </row>
    <row r="17" spans="2:8" x14ac:dyDescent="0.25">
      <c r="B17" s="214" t="s">
        <v>167</v>
      </c>
      <c r="C17" s="215"/>
      <c r="D17" s="215"/>
      <c r="E17" s="215"/>
      <c r="F17" s="215"/>
      <c r="G17" s="215"/>
      <c r="H17" s="215"/>
    </row>
    <row r="18" spans="2:8" x14ac:dyDescent="0.25">
      <c r="B18" s="214" t="s">
        <v>168</v>
      </c>
      <c r="C18" s="216">
        <v>1438891651</v>
      </c>
      <c r="D18" s="216">
        <v>1175568912</v>
      </c>
      <c r="E18" s="216">
        <v>1204958135</v>
      </c>
      <c r="F18" s="216">
        <v>1235082088</v>
      </c>
      <c r="G18" s="216">
        <v>1265959140</v>
      </c>
      <c r="H18" s="216">
        <v>1297608119</v>
      </c>
    </row>
    <row r="19" spans="2:8" x14ac:dyDescent="0.25">
      <c r="B19" s="214" t="s">
        <v>169</v>
      </c>
      <c r="C19" s="215"/>
      <c r="D19" s="215"/>
      <c r="E19" s="215"/>
      <c r="F19" s="215"/>
      <c r="G19" s="215"/>
      <c r="H19" s="215"/>
    </row>
    <row r="20" spans="2:8" x14ac:dyDescent="0.25">
      <c r="B20" s="214" t="s">
        <v>170</v>
      </c>
      <c r="C20" s="215"/>
      <c r="D20" s="215"/>
      <c r="E20" s="215"/>
      <c r="F20" s="215"/>
      <c r="G20" s="215"/>
      <c r="H20" s="215"/>
    </row>
    <row r="21" spans="2:8" x14ac:dyDescent="0.25">
      <c r="B21" s="217"/>
      <c r="C21" s="215"/>
      <c r="D21" s="215"/>
      <c r="E21" s="215"/>
      <c r="F21" s="215"/>
      <c r="G21" s="215"/>
      <c r="H21" s="215"/>
    </row>
    <row r="22" spans="2:8" ht="22.5" x14ac:dyDescent="0.25">
      <c r="B22" s="212" t="s">
        <v>171</v>
      </c>
      <c r="C22" s="216">
        <f>SUM(C23:C27)</f>
        <v>0</v>
      </c>
      <c r="D22" s="216">
        <f t="shared" ref="D22:H22" si="1">SUM(D23:D27)</f>
        <v>0</v>
      </c>
      <c r="E22" s="216">
        <f t="shared" si="1"/>
        <v>0</v>
      </c>
      <c r="F22" s="216">
        <f t="shared" si="1"/>
        <v>0</v>
      </c>
      <c r="G22" s="216">
        <f t="shared" si="1"/>
        <v>0</v>
      </c>
      <c r="H22" s="216">
        <f t="shared" si="1"/>
        <v>0</v>
      </c>
    </row>
    <row r="23" spans="2:8" x14ac:dyDescent="0.25">
      <c r="B23" s="218" t="s">
        <v>172</v>
      </c>
      <c r="C23" s="215"/>
      <c r="D23" s="215"/>
      <c r="E23" s="215"/>
      <c r="F23" s="215"/>
      <c r="G23" s="215"/>
      <c r="H23" s="215"/>
    </row>
    <row r="24" spans="2:8" x14ac:dyDescent="0.25">
      <c r="B24" s="218" t="s">
        <v>173</v>
      </c>
      <c r="C24" s="215"/>
      <c r="D24" s="215"/>
      <c r="E24" s="215"/>
      <c r="F24" s="215"/>
      <c r="G24" s="215"/>
      <c r="H24" s="215"/>
    </row>
    <row r="25" spans="2:8" x14ac:dyDescent="0.25">
      <c r="B25" s="218" t="s">
        <v>174</v>
      </c>
      <c r="C25" s="215"/>
      <c r="D25" s="215"/>
      <c r="E25" s="215"/>
      <c r="F25" s="215"/>
      <c r="G25" s="215"/>
      <c r="H25" s="215"/>
    </row>
    <row r="26" spans="2:8" ht="22.5" x14ac:dyDescent="0.25">
      <c r="B26" s="218" t="s">
        <v>175</v>
      </c>
      <c r="C26" s="215"/>
      <c r="D26" s="215"/>
      <c r="E26" s="215"/>
      <c r="F26" s="215"/>
      <c r="G26" s="215"/>
      <c r="H26" s="215"/>
    </row>
    <row r="27" spans="2:8" ht="22.5" x14ac:dyDescent="0.25">
      <c r="B27" s="218" t="s">
        <v>176</v>
      </c>
      <c r="C27" s="215"/>
      <c r="D27" s="215"/>
      <c r="E27" s="215"/>
      <c r="F27" s="215"/>
      <c r="G27" s="215"/>
      <c r="H27" s="215"/>
    </row>
    <row r="28" spans="2:8" x14ac:dyDescent="0.25">
      <c r="B28" s="217"/>
      <c r="C28" s="215"/>
      <c r="D28" s="215"/>
      <c r="E28" s="215"/>
      <c r="F28" s="215"/>
      <c r="G28" s="215"/>
      <c r="H28" s="215"/>
    </row>
    <row r="29" spans="2:8" ht="22.5" x14ac:dyDescent="0.25">
      <c r="B29" s="212" t="s">
        <v>177</v>
      </c>
      <c r="C29" s="216">
        <f>+C30</f>
        <v>0</v>
      </c>
      <c r="D29" s="216">
        <f t="shared" ref="D29:H29" si="2">+D30</f>
        <v>0</v>
      </c>
      <c r="E29" s="216">
        <f t="shared" si="2"/>
        <v>0</v>
      </c>
      <c r="F29" s="216">
        <f t="shared" si="2"/>
        <v>0</v>
      </c>
      <c r="G29" s="216">
        <f t="shared" si="2"/>
        <v>0</v>
      </c>
      <c r="H29" s="216">
        <f t="shared" si="2"/>
        <v>0</v>
      </c>
    </row>
    <row r="30" spans="2:8" x14ac:dyDescent="0.25">
      <c r="B30" s="218" t="s">
        <v>178</v>
      </c>
      <c r="C30" s="215"/>
      <c r="D30" s="215"/>
      <c r="E30" s="215"/>
      <c r="F30" s="215"/>
      <c r="G30" s="215"/>
      <c r="H30" s="215"/>
    </row>
    <row r="31" spans="2:8" x14ac:dyDescent="0.25">
      <c r="B31" s="217"/>
      <c r="C31" s="215"/>
      <c r="D31" s="215"/>
      <c r="E31" s="215"/>
      <c r="F31" s="215"/>
      <c r="G31" s="215"/>
      <c r="H31" s="215"/>
    </row>
    <row r="32" spans="2:8" x14ac:dyDescent="0.25">
      <c r="B32" s="212" t="s">
        <v>179</v>
      </c>
      <c r="C32" s="213">
        <f>+C8+C22+C29</f>
        <v>1438891651</v>
      </c>
      <c r="D32" s="213">
        <f t="shared" ref="D32:H32" si="3">+D8+D22+D29</f>
        <v>1175568912</v>
      </c>
      <c r="E32" s="213">
        <f t="shared" si="3"/>
        <v>1204958135</v>
      </c>
      <c r="F32" s="213">
        <f t="shared" si="3"/>
        <v>1235082088</v>
      </c>
      <c r="G32" s="213">
        <f t="shared" si="3"/>
        <v>1265959140</v>
      </c>
      <c r="H32" s="213">
        <f t="shared" si="3"/>
        <v>1297608119</v>
      </c>
    </row>
    <row r="33" spans="1:10" x14ac:dyDescent="0.25">
      <c r="B33" s="217"/>
      <c r="C33" s="215"/>
      <c r="D33" s="215"/>
      <c r="E33" s="215"/>
      <c r="F33" s="215"/>
      <c r="G33" s="215"/>
      <c r="H33" s="215"/>
    </row>
    <row r="34" spans="1:10" x14ac:dyDescent="0.25">
      <c r="B34" s="219" t="s">
        <v>142</v>
      </c>
      <c r="C34" s="211"/>
      <c r="D34" s="211"/>
      <c r="E34" s="211"/>
      <c r="F34" s="211"/>
      <c r="G34" s="211"/>
      <c r="H34" s="211"/>
    </row>
    <row r="35" spans="1:10" ht="22.5" x14ac:dyDescent="0.25">
      <c r="B35" s="220" t="s">
        <v>143</v>
      </c>
      <c r="C35" s="211"/>
      <c r="D35" s="211"/>
      <c r="E35" s="211"/>
      <c r="F35" s="211"/>
      <c r="G35" s="211"/>
      <c r="H35" s="211"/>
    </row>
    <row r="36" spans="1:10" ht="33.75" x14ac:dyDescent="0.25">
      <c r="B36" s="220" t="s">
        <v>144</v>
      </c>
      <c r="C36" s="211"/>
      <c r="D36" s="211"/>
      <c r="E36" s="211"/>
      <c r="F36" s="211"/>
      <c r="G36" s="211"/>
      <c r="H36" s="211"/>
    </row>
    <row r="37" spans="1:10" ht="22.5" x14ac:dyDescent="0.25">
      <c r="B37" s="219" t="s">
        <v>145</v>
      </c>
      <c r="C37" s="221">
        <f>+C35+C36</f>
        <v>0</v>
      </c>
      <c r="D37" s="221">
        <f t="shared" ref="D37:H37" si="4">+D35+D36</f>
        <v>0</v>
      </c>
      <c r="E37" s="221">
        <f t="shared" si="4"/>
        <v>0</v>
      </c>
      <c r="F37" s="221">
        <f t="shared" si="4"/>
        <v>0</v>
      </c>
      <c r="G37" s="221">
        <f t="shared" si="4"/>
        <v>0</v>
      </c>
      <c r="H37" s="221">
        <f t="shared" si="4"/>
        <v>0</v>
      </c>
    </row>
    <row r="38" spans="1:10" ht="15.75" thickBot="1" x14ac:dyDescent="0.3">
      <c r="B38" s="222"/>
      <c r="C38" s="223"/>
      <c r="D38" s="223"/>
      <c r="E38" s="223"/>
      <c r="F38" s="223"/>
      <c r="G38" s="223"/>
      <c r="H38" s="223"/>
    </row>
    <row r="41" spans="1:10" x14ac:dyDescent="0.25">
      <c r="B41" s="224"/>
      <c r="C41" s="225"/>
      <c r="D41" s="225"/>
      <c r="E41" s="225"/>
      <c r="F41" s="225"/>
      <c r="G41" s="225"/>
      <c r="H41" s="225"/>
    </row>
    <row r="42" spans="1:10" x14ac:dyDescent="0.25">
      <c r="C42" s="226"/>
      <c r="D42" s="226"/>
      <c r="E42" s="226"/>
      <c r="F42" s="226"/>
      <c r="G42" s="226"/>
      <c r="H42" s="226"/>
    </row>
    <row r="44" spans="1:10" x14ac:dyDescent="0.25">
      <c r="C44" s="227"/>
      <c r="D44" s="227"/>
      <c r="E44" s="227"/>
      <c r="F44" s="227"/>
      <c r="G44" s="227"/>
      <c r="H44" s="227"/>
    </row>
    <row r="45" spans="1:10" x14ac:dyDescent="0.25">
      <c r="C45" s="224"/>
      <c r="D45" s="224"/>
      <c r="E45" s="224"/>
      <c r="F45" s="224"/>
      <c r="G45" s="224"/>
      <c r="H45" s="224"/>
    </row>
    <row r="46" spans="1:10" x14ac:dyDescent="0.25">
      <c r="A46" s="224"/>
      <c r="B46" s="228"/>
      <c r="C46" s="224"/>
      <c r="D46" s="224"/>
      <c r="E46" s="224"/>
      <c r="F46" s="224"/>
      <c r="G46" s="224"/>
      <c r="H46" s="224"/>
    </row>
    <row r="47" spans="1:10" x14ac:dyDescent="0.25">
      <c r="A47" s="224"/>
      <c r="B47" s="228"/>
      <c r="C47" s="224"/>
      <c r="D47" s="224"/>
      <c r="E47" s="224"/>
      <c r="F47" s="224"/>
      <c r="G47" s="224"/>
      <c r="H47" s="224"/>
    </row>
    <row r="48" spans="1:10" x14ac:dyDescent="0.25">
      <c r="A48" s="224"/>
      <c r="B48" s="228"/>
      <c r="C48" s="224"/>
      <c r="D48" s="224"/>
      <c r="E48" s="224"/>
      <c r="F48" s="224"/>
      <c r="G48" s="224"/>
      <c r="H48" s="224"/>
      <c r="J48" s="229"/>
    </row>
    <row r="49" spans="1:10" x14ac:dyDescent="0.25">
      <c r="A49" s="224"/>
      <c r="B49" s="228"/>
      <c r="C49" s="224"/>
      <c r="D49" s="224"/>
      <c r="E49" s="224"/>
      <c r="F49" s="224"/>
      <c r="G49" s="224"/>
      <c r="H49" s="224"/>
      <c r="J49" s="229"/>
    </row>
    <row r="50" spans="1:10" x14ac:dyDescent="0.25">
      <c r="A50" s="224"/>
      <c r="B50" s="228"/>
      <c r="C50" s="224"/>
      <c r="D50" s="224"/>
      <c r="E50" s="224"/>
      <c r="F50" s="224"/>
      <c r="G50" s="224"/>
      <c r="H50" s="224"/>
    </row>
    <row r="51" spans="1:10" x14ac:dyDescent="0.25">
      <c r="A51" s="224"/>
      <c r="B51" s="228"/>
      <c r="C51" s="224"/>
      <c r="D51" s="224"/>
      <c r="E51" s="224"/>
      <c r="F51" s="224"/>
      <c r="G51" s="224"/>
      <c r="H51" s="224"/>
    </row>
    <row r="52" spans="1:10" x14ac:dyDescent="0.25">
      <c r="A52" s="224"/>
      <c r="B52" s="228"/>
      <c r="C52" s="224"/>
      <c r="D52" s="224"/>
      <c r="E52" s="224"/>
      <c r="F52" s="224"/>
      <c r="G52" s="224"/>
      <c r="H52" s="224"/>
    </row>
    <row r="53" spans="1:10" x14ac:dyDescent="0.25">
      <c r="C53" s="224"/>
      <c r="D53" s="224"/>
      <c r="E53" s="224"/>
      <c r="F53" s="224"/>
      <c r="G53" s="224"/>
      <c r="H53" s="224"/>
    </row>
    <row r="57" spans="1:10" x14ac:dyDescent="0.25">
      <c r="C57" s="230"/>
      <c r="D57" s="230"/>
      <c r="E57" s="230"/>
      <c r="F57" s="230"/>
      <c r="G57" s="230"/>
      <c r="H57" s="230"/>
      <c r="I57" s="230"/>
    </row>
  </sheetData>
  <mergeCells count="5">
    <mergeCell ref="B1:H1"/>
    <mergeCell ref="B2:H2"/>
    <mergeCell ref="B3:H3"/>
    <mergeCell ref="B4:H4"/>
    <mergeCell ref="B5:B6"/>
  </mergeCells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0"/>
  <sheetViews>
    <sheetView topLeftCell="B1" zoomScale="154" zoomScaleNormal="154" workbookViewId="0">
      <selection activeCell="H8" sqref="H8"/>
    </sheetView>
  </sheetViews>
  <sheetFormatPr baseColWidth="10" defaultRowHeight="15" x14ac:dyDescent="0.25"/>
  <cols>
    <col min="2" max="2" width="37.140625" customWidth="1"/>
    <col min="3" max="3" width="11.42578125" customWidth="1"/>
    <col min="4" max="8" width="11.7109375" customWidth="1"/>
  </cols>
  <sheetData>
    <row r="1" spans="2:8" ht="15.75" thickBot="1" x14ac:dyDescent="0.3"/>
    <row r="2" spans="2:8" x14ac:dyDescent="0.25">
      <c r="B2" s="305" t="s">
        <v>148</v>
      </c>
      <c r="C2" s="306"/>
      <c r="D2" s="306"/>
      <c r="E2" s="306"/>
      <c r="F2" s="306"/>
      <c r="G2" s="306"/>
      <c r="H2" s="307"/>
    </row>
    <row r="3" spans="2:8" x14ac:dyDescent="0.25">
      <c r="B3" s="308" t="s">
        <v>180</v>
      </c>
      <c r="C3" s="309"/>
      <c r="D3" s="309"/>
      <c r="E3" s="309"/>
      <c r="F3" s="309"/>
      <c r="G3" s="309"/>
      <c r="H3" s="310"/>
    </row>
    <row r="4" spans="2:8" x14ac:dyDescent="0.25">
      <c r="B4" s="308" t="s">
        <v>112</v>
      </c>
      <c r="C4" s="309"/>
      <c r="D4" s="309"/>
      <c r="E4" s="309"/>
      <c r="F4" s="309"/>
      <c r="G4" s="309"/>
      <c r="H4" s="310"/>
    </row>
    <row r="5" spans="2:8" ht="15.75" thickBot="1" x14ac:dyDescent="0.3">
      <c r="B5" s="311" t="s">
        <v>181</v>
      </c>
      <c r="C5" s="312"/>
      <c r="D5" s="312"/>
      <c r="E5" s="312"/>
      <c r="F5" s="312"/>
      <c r="G5" s="312"/>
      <c r="H5" s="313"/>
    </row>
    <row r="6" spans="2:8" ht="16.5" x14ac:dyDescent="0.25">
      <c r="B6" s="303" t="s">
        <v>151</v>
      </c>
      <c r="C6" s="208" t="s">
        <v>152</v>
      </c>
      <c r="D6" s="209" t="s">
        <v>153</v>
      </c>
      <c r="E6" s="209" t="s">
        <v>154</v>
      </c>
      <c r="F6" s="209" t="s">
        <v>155</v>
      </c>
      <c r="G6" s="209" t="s">
        <v>156</v>
      </c>
      <c r="H6" s="209" t="s">
        <v>157</v>
      </c>
    </row>
    <row r="7" spans="2:8" ht="15.75" thickBot="1" x14ac:dyDescent="0.3">
      <c r="B7" s="304"/>
      <c r="C7" s="231">
        <v>2021</v>
      </c>
      <c r="D7" s="231">
        <v>2022</v>
      </c>
      <c r="E7" s="231">
        <v>2023</v>
      </c>
      <c r="F7" s="231">
        <v>2024</v>
      </c>
      <c r="G7" s="231">
        <v>2025</v>
      </c>
      <c r="H7" s="231">
        <v>2026</v>
      </c>
    </row>
    <row r="8" spans="2:8" ht="22.5" x14ac:dyDescent="0.25">
      <c r="B8" s="232" t="s">
        <v>182</v>
      </c>
      <c r="C8" s="233">
        <f t="shared" ref="C8:H8" si="0">SUM(C9:C17)</f>
        <v>1438891651</v>
      </c>
      <c r="D8" s="234">
        <f t="shared" si="0"/>
        <v>1175568911.9981999</v>
      </c>
      <c r="E8" s="233">
        <f t="shared" si="0"/>
        <v>1204958134.8044999</v>
      </c>
      <c r="F8" s="234">
        <f t="shared" si="0"/>
        <v>1235082088.1798999</v>
      </c>
      <c r="G8" s="233">
        <f t="shared" si="0"/>
        <v>1265959140.3494999</v>
      </c>
      <c r="H8" s="234">
        <f t="shared" si="0"/>
        <v>1297608118.8741</v>
      </c>
    </row>
    <row r="9" spans="2:8" x14ac:dyDescent="0.25">
      <c r="B9" s="235" t="s">
        <v>183</v>
      </c>
      <c r="C9" s="224">
        <v>670876918</v>
      </c>
      <c r="D9" s="236">
        <v>548103846.47785103</v>
      </c>
      <c r="E9" s="224">
        <v>561806442.64275563</v>
      </c>
      <c r="F9" s="236">
        <v>575851603.71128976</v>
      </c>
      <c r="G9" s="224">
        <v>590247893.78780127</v>
      </c>
      <c r="H9" s="236">
        <v>605004091.1398921</v>
      </c>
    </row>
    <row r="10" spans="2:8" x14ac:dyDescent="0.25">
      <c r="B10" s="235" t="s">
        <v>184</v>
      </c>
      <c r="C10" s="224">
        <v>33356900</v>
      </c>
      <c r="D10" s="236">
        <v>27252458.246859863</v>
      </c>
      <c r="E10" s="224">
        <v>27933769.70317845</v>
      </c>
      <c r="F10" s="236">
        <v>28632113.945880491</v>
      </c>
      <c r="G10" s="224">
        <v>29347916.793718498</v>
      </c>
      <c r="H10" s="236">
        <v>30081614.713929191</v>
      </c>
    </row>
    <row r="11" spans="2:8" x14ac:dyDescent="0.25">
      <c r="B11" s="235" t="s">
        <v>185</v>
      </c>
      <c r="C11" s="224">
        <v>79497512</v>
      </c>
      <c r="D11" s="236">
        <v>64949159.739341512</v>
      </c>
      <c r="E11" s="224">
        <v>66572888.733175606</v>
      </c>
      <c r="F11" s="236">
        <v>68237210.951797128</v>
      </c>
      <c r="G11" s="224">
        <v>69943141.223664001</v>
      </c>
      <c r="H11" s="236">
        <v>71691719.75513199</v>
      </c>
    </row>
    <row r="12" spans="2:8" ht="22.5" x14ac:dyDescent="0.25">
      <c r="B12" s="235" t="s">
        <v>186</v>
      </c>
      <c r="C12" s="224">
        <v>376148488</v>
      </c>
      <c r="D12" s="236">
        <v>307311859.43056667</v>
      </c>
      <c r="E12" s="224">
        <v>314994655.91798949</v>
      </c>
      <c r="F12" s="236">
        <v>322869522.31732148</v>
      </c>
      <c r="G12" s="224">
        <v>330941260.36613178</v>
      </c>
      <c r="H12" s="236">
        <v>339214791.87943178</v>
      </c>
    </row>
    <row r="13" spans="2:8" x14ac:dyDescent="0.25">
      <c r="B13" s="235" t="s">
        <v>187</v>
      </c>
      <c r="C13" s="224">
        <v>234734000</v>
      </c>
      <c r="D13" s="236">
        <v>191776769.84727007</v>
      </c>
      <c r="E13" s="224">
        <v>196571189.09448692</v>
      </c>
      <c r="F13" s="236">
        <v>201485468.82271168</v>
      </c>
      <c r="G13" s="224">
        <v>206522605.53758645</v>
      </c>
      <c r="H13" s="236">
        <v>211685670.67861387</v>
      </c>
    </row>
    <row r="14" spans="2:8" x14ac:dyDescent="0.25">
      <c r="B14" s="235" t="s">
        <v>188</v>
      </c>
      <c r="C14" s="224">
        <v>15500000</v>
      </c>
      <c r="D14" s="236">
        <v>12663440.032686727</v>
      </c>
      <c r="E14" s="224">
        <v>12980026.033572245</v>
      </c>
      <c r="F14" s="236">
        <v>13304526.68446851</v>
      </c>
      <c r="G14" s="224">
        <v>13637139.8512043</v>
      </c>
      <c r="H14" s="236">
        <v>13978068.347655281</v>
      </c>
    </row>
    <row r="15" spans="2:8" ht="22.5" x14ac:dyDescent="0.25">
      <c r="B15" s="235" t="s">
        <v>189</v>
      </c>
      <c r="D15" s="237"/>
      <c r="F15" s="237"/>
      <c r="H15" s="237"/>
    </row>
    <row r="16" spans="2:8" x14ac:dyDescent="0.25">
      <c r="B16" s="235" t="s">
        <v>190</v>
      </c>
      <c r="C16" s="238"/>
      <c r="D16" s="239"/>
      <c r="E16" s="240"/>
      <c r="F16" s="239"/>
      <c r="G16" s="240"/>
      <c r="H16" s="239"/>
    </row>
    <row r="17" spans="2:8" x14ac:dyDescent="0.25">
      <c r="B17" s="235" t="s">
        <v>191</v>
      </c>
      <c r="C17" s="224">
        <v>28777833</v>
      </c>
      <c r="D17" s="236">
        <v>23511378.223624077</v>
      </c>
      <c r="E17" s="224">
        <v>24099162.679341577</v>
      </c>
      <c r="F17" s="236">
        <v>24701641.74643087</v>
      </c>
      <c r="G17" s="224">
        <v>25319182.789393689</v>
      </c>
      <c r="H17" s="236">
        <v>25952162.359445784</v>
      </c>
    </row>
    <row r="18" spans="2:8" x14ac:dyDescent="0.25">
      <c r="B18" s="232" t="s">
        <v>192</v>
      </c>
      <c r="C18" s="241">
        <f>SUM(C19:C27)</f>
        <v>0</v>
      </c>
      <c r="D18" s="242">
        <f t="shared" ref="D18:H18" si="1">SUM(D19:D27)</f>
        <v>0</v>
      </c>
      <c r="E18" s="241">
        <f t="shared" si="1"/>
        <v>0</v>
      </c>
      <c r="F18" s="242">
        <f t="shared" si="1"/>
        <v>0</v>
      </c>
      <c r="G18" s="241">
        <f t="shared" si="1"/>
        <v>0</v>
      </c>
      <c r="H18" s="242">
        <f t="shared" si="1"/>
        <v>0</v>
      </c>
    </row>
    <row r="19" spans="2:8" x14ac:dyDescent="0.25">
      <c r="B19" s="235" t="s">
        <v>183</v>
      </c>
      <c r="C19" s="243"/>
      <c r="D19" s="244"/>
      <c r="E19" s="243"/>
      <c r="F19" s="244"/>
      <c r="G19" s="243"/>
      <c r="H19" s="244"/>
    </row>
    <row r="20" spans="2:8" x14ac:dyDescent="0.25">
      <c r="B20" s="235" t="s">
        <v>184</v>
      </c>
      <c r="C20" s="243"/>
      <c r="D20" s="244"/>
      <c r="E20" s="243"/>
      <c r="F20" s="244"/>
      <c r="G20" s="243"/>
      <c r="H20" s="244"/>
    </row>
    <row r="21" spans="2:8" x14ac:dyDescent="0.25">
      <c r="B21" s="235" t="s">
        <v>185</v>
      </c>
      <c r="C21" s="243"/>
      <c r="D21" s="244"/>
      <c r="E21" s="243"/>
      <c r="F21" s="244"/>
      <c r="G21" s="243"/>
      <c r="H21" s="244"/>
    </row>
    <row r="22" spans="2:8" ht="22.5" x14ac:dyDescent="0.25">
      <c r="B22" s="235" t="s">
        <v>186</v>
      </c>
      <c r="C22" s="243"/>
      <c r="D22" s="244"/>
      <c r="E22" s="243"/>
      <c r="F22" s="244"/>
      <c r="G22" s="243"/>
      <c r="H22" s="244"/>
    </row>
    <row r="23" spans="2:8" x14ac:dyDescent="0.25">
      <c r="B23" s="235" t="s">
        <v>187</v>
      </c>
      <c r="C23" s="243"/>
      <c r="D23" s="244"/>
      <c r="E23" s="243"/>
      <c r="F23" s="244"/>
      <c r="G23" s="243"/>
      <c r="H23" s="244"/>
    </row>
    <row r="24" spans="2:8" x14ac:dyDescent="0.25">
      <c r="B24" s="235" t="s">
        <v>188</v>
      </c>
      <c r="C24" s="243"/>
      <c r="D24" s="244"/>
      <c r="E24" s="243"/>
      <c r="F24" s="244"/>
      <c r="G24" s="243"/>
      <c r="H24" s="244"/>
    </row>
    <row r="25" spans="2:8" ht="22.5" x14ac:dyDescent="0.25">
      <c r="B25" s="235" t="s">
        <v>189</v>
      </c>
      <c r="C25" s="243"/>
      <c r="D25" s="244"/>
      <c r="E25" s="243"/>
      <c r="F25" s="244"/>
      <c r="G25" s="243"/>
      <c r="H25" s="244"/>
    </row>
    <row r="26" spans="2:8" x14ac:dyDescent="0.25">
      <c r="B26" s="235" t="s">
        <v>193</v>
      </c>
      <c r="C26" s="243"/>
      <c r="D26" s="244"/>
      <c r="E26" s="243"/>
      <c r="F26" s="244"/>
      <c r="G26" s="243"/>
      <c r="H26" s="244"/>
    </row>
    <row r="27" spans="2:8" x14ac:dyDescent="0.25">
      <c r="B27" s="235" t="s">
        <v>191</v>
      </c>
      <c r="C27" s="243"/>
      <c r="D27" s="244"/>
      <c r="E27" s="243"/>
      <c r="F27" s="244"/>
      <c r="G27" s="243"/>
      <c r="H27" s="244"/>
    </row>
    <row r="28" spans="2:8" x14ac:dyDescent="0.25">
      <c r="B28" s="232" t="s">
        <v>194</v>
      </c>
      <c r="C28" s="241">
        <f>+C8+C18</f>
        <v>1438891651</v>
      </c>
      <c r="D28" s="242">
        <f>+D8+D18</f>
        <v>1175568911.9981999</v>
      </c>
      <c r="E28" s="241">
        <f t="shared" ref="E28:H28" si="2">+E8+E18</f>
        <v>1204958134.8044999</v>
      </c>
      <c r="F28" s="242">
        <f t="shared" si="2"/>
        <v>1235082088.1798999</v>
      </c>
      <c r="G28" s="241">
        <f t="shared" si="2"/>
        <v>1265959140.3494999</v>
      </c>
      <c r="H28" s="242">
        <f t="shared" si="2"/>
        <v>1297608118.8741</v>
      </c>
    </row>
    <row r="29" spans="2:8" ht="15.75" thickBot="1" x14ac:dyDescent="0.3">
      <c r="B29" s="245"/>
      <c r="C29" s="246"/>
      <c r="D29" s="247"/>
      <c r="E29" s="246"/>
      <c r="F29" s="247"/>
      <c r="G29" s="246"/>
      <c r="H29" s="247"/>
    </row>
    <row r="34" spans="2:8" hidden="1" x14ac:dyDescent="0.25">
      <c r="B34" s="224" t="s">
        <v>195</v>
      </c>
      <c r="C34" s="224">
        <v>24653009000</v>
      </c>
      <c r="D34" s="224">
        <v>25751276000</v>
      </c>
      <c r="E34" s="224">
        <v>27509805000</v>
      </c>
      <c r="F34" s="224">
        <v>29526136000</v>
      </c>
      <c r="G34" s="224">
        <v>30441445000</v>
      </c>
      <c r="H34" s="224">
        <v>31628663000</v>
      </c>
    </row>
    <row r="35" spans="2:8" hidden="1" x14ac:dyDescent="0.25">
      <c r="D35" s="248">
        <f>+D34/C34</f>
        <v>1.0445490041398191</v>
      </c>
      <c r="E35" s="248">
        <f t="shared" ref="E35:H35" si="3">+E34/D34</f>
        <v>1.0682890043972966</v>
      </c>
      <c r="F35" s="248">
        <f t="shared" si="3"/>
        <v>1.0732949942756773</v>
      </c>
      <c r="G35" s="248">
        <f t="shared" si="3"/>
        <v>1.0309999588161485</v>
      </c>
      <c r="H35" s="248">
        <f t="shared" si="3"/>
        <v>1.0390000540381708</v>
      </c>
    </row>
    <row r="36" spans="2:8" hidden="1" x14ac:dyDescent="0.25"/>
    <row r="37" spans="2:8" hidden="1" x14ac:dyDescent="0.25">
      <c r="D37" s="224">
        <f>+C34*D35</f>
        <v>25751275999.999996</v>
      </c>
      <c r="E37" s="224">
        <f t="shared" ref="E37:H37" si="4">+D34*E35</f>
        <v>27509804999.999996</v>
      </c>
      <c r="F37" s="224">
        <f t="shared" si="4"/>
        <v>29526136000</v>
      </c>
      <c r="G37" s="224">
        <f t="shared" si="4"/>
        <v>30441445000</v>
      </c>
      <c r="H37" s="224">
        <f t="shared" si="4"/>
        <v>31628663000.000004</v>
      </c>
    </row>
    <row r="38" spans="2:8" hidden="1" x14ac:dyDescent="0.25">
      <c r="D38" s="224">
        <f>+D37*4.23%</f>
        <v>1089278974.8</v>
      </c>
      <c r="E38" s="224">
        <f t="shared" ref="E38:H38" si="5">+E37*4.23%</f>
        <v>1163664751.5</v>
      </c>
      <c r="F38" s="224">
        <f t="shared" si="5"/>
        <v>1248955552.8000002</v>
      </c>
      <c r="G38" s="224">
        <f t="shared" si="5"/>
        <v>1287673123.5000002</v>
      </c>
      <c r="H38" s="224">
        <f t="shared" si="5"/>
        <v>1337892444.9000003</v>
      </c>
    </row>
    <row r="39" spans="2:8" hidden="1" x14ac:dyDescent="0.25"/>
    <row r="40" spans="2:8" hidden="1" x14ac:dyDescent="0.25">
      <c r="D40" s="249">
        <f>+D38-D8</f>
        <v>-86289937.198199987</v>
      </c>
      <c r="E40" s="224">
        <f t="shared" ref="E40:H40" si="6">+E38-E8</f>
        <v>-41293383.304499865</v>
      </c>
      <c r="F40" s="224">
        <f t="shared" si="6"/>
        <v>13873464.62010026</v>
      </c>
      <c r="G40" s="224">
        <f t="shared" si="6"/>
        <v>21713983.150500298</v>
      </c>
      <c r="H40" s="224">
        <f t="shared" si="6"/>
        <v>40284326.025900364</v>
      </c>
    </row>
  </sheetData>
  <mergeCells count="5">
    <mergeCell ref="B2:H2"/>
    <mergeCell ref="B3:H3"/>
    <mergeCell ref="B4:H4"/>
    <mergeCell ref="B5:H5"/>
    <mergeCell ref="B6:B7"/>
  </mergeCells>
  <printOptions horizontalCentered="1"/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workbookViewId="0">
      <selection sqref="A1:G1"/>
    </sheetView>
  </sheetViews>
  <sheetFormatPr baseColWidth="10" defaultRowHeight="15" x14ac:dyDescent="0.25"/>
  <cols>
    <col min="1" max="1" width="54.140625" customWidth="1"/>
    <col min="2" max="7" width="12.7109375" customWidth="1"/>
  </cols>
  <sheetData>
    <row r="1" spans="1:7" ht="21.75" thickBot="1" x14ac:dyDescent="0.3">
      <c r="A1" s="315" t="s">
        <v>109</v>
      </c>
      <c r="B1" s="315"/>
      <c r="C1" s="315"/>
      <c r="D1" s="315"/>
      <c r="E1" s="315"/>
      <c r="F1" s="315"/>
      <c r="G1" s="315"/>
    </row>
    <row r="2" spans="1:7" x14ac:dyDescent="0.25">
      <c r="A2" s="305" t="s">
        <v>110</v>
      </c>
      <c r="B2" s="306"/>
      <c r="C2" s="306"/>
      <c r="D2" s="306"/>
      <c r="E2" s="306"/>
      <c r="F2" s="306"/>
      <c r="G2" s="307"/>
    </row>
    <row r="3" spans="1:7" x14ac:dyDescent="0.25">
      <c r="A3" s="308" t="s">
        <v>111</v>
      </c>
      <c r="B3" s="309"/>
      <c r="C3" s="309"/>
      <c r="D3" s="309"/>
      <c r="E3" s="309"/>
      <c r="F3" s="309"/>
      <c r="G3" s="310"/>
    </row>
    <row r="4" spans="1:7" ht="15.75" thickBot="1" x14ac:dyDescent="0.3">
      <c r="A4" s="311" t="s">
        <v>112</v>
      </c>
      <c r="B4" s="309"/>
      <c r="C4" s="312"/>
      <c r="D4" s="312"/>
      <c r="E4" s="312"/>
      <c r="F4" s="312"/>
      <c r="G4" s="310"/>
    </row>
    <row r="5" spans="1:7" ht="17.25" x14ac:dyDescent="0.25">
      <c r="A5" s="305" t="s">
        <v>113</v>
      </c>
      <c r="B5" s="194" t="s">
        <v>114</v>
      </c>
      <c r="C5" s="194" t="s">
        <v>115</v>
      </c>
      <c r="D5" s="194" t="s">
        <v>116</v>
      </c>
      <c r="E5" s="194" t="s">
        <v>117</v>
      </c>
      <c r="F5" s="194" t="s">
        <v>118</v>
      </c>
      <c r="G5" s="195" t="s">
        <v>119</v>
      </c>
    </row>
    <row r="6" spans="1:7" ht="15.75" thickBot="1" x14ac:dyDescent="0.3">
      <c r="A6" s="311"/>
      <c r="B6" s="196">
        <v>2015</v>
      </c>
      <c r="C6" s="196">
        <v>2016</v>
      </c>
      <c r="D6" s="196">
        <v>2017</v>
      </c>
      <c r="E6" s="197">
        <v>2018</v>
      </c>
      <c r="F6" s="197">
        <v>2019</v>
      </c>
      <c r="G6" s="197">
        <v>2020</v>
      </c>
    </row>
    <row r="7" spans="1:7" x14ac:dyDescent="0.25">
      <c r="A7" s="198"/>
      <c r="B7" s="199"/>
      <c r="C7" s="199"/>
      <c r="D7" s="199"/>
      <c r="E7" s="199"/>
      <c r="F7" s="199"/>
      <c r="G7" s="199"/>
    </row>
    <row r="8" spans="1:7" x14ac:dyDescent="0.25">
      <c r="A8" s="200" t="s">
        <v>120</v>
      </c>
      <c r="B8" s="201">
        <f t="shared" ref="B8:E8" si="0">SUM(B9:B20)</f>
        <v>528378679</v>
      </c>
      <c r="C8" s="201">
        <f t="shared" si="0"/>
        <v>541898188</v>
      </c>
      <c r="D8" s="201">
        <f t="shared" si="0"/>
        <v>573789917</v>
      </c>
      <c r="E8" s="201">
        <f t="shared" si="0"/>
        <v>598706346.84000003</v>
      </c>
      <c r="F8" s="201">
        <f t="shared" ref="F8:G8" si="1">SUM(F9:F20)</f>
        <v>555540930.21000004</v>
      </c>
      <c r="G8" s="201">
        <f t="shared" si="1"/>
        <v>579300000</v>
      </c>
    </row>
    <row r="9" spans="1:7" x14ac:dyDescent="0.25">
      <c r="A9" s="202" t="s">
        <v>121</v>
      </c>
      <c r="B9" s="201">
        <v>0</v>
      </c>
      <c r="C9" s="201">
        <v>0</v>
      </c>
      <c r="D9" s="201">
        <v>0</v>
      </c>
      <c r="E9" s="201">
        <v>0</v>
      </c>
      <c r="F9" s="201">
        <v>0</v>
      </c>
      <c r="G9" s="201">
        <v>0</v>
      </c>
    </row>
    <row r="10" spans="1:7" x14ac:dyDescent="0.25">
      <c r="A10" s="202" t="s">
        <v>122</v>
      </c>
      <c r="B10" s="201">
        <v>0</v>
      </c>
      <c r="C10" s="201">
        <v>0</v>
      </c>
      <c r="D10" s="201">
        <v>0</v>
      </c>
      <c r="E10" s="201">
        <v>0</v>
      </c>
      <c r="F10" s="201">
        <v>0</v>
      </c>
      <c r="G10" s="201">
        <v>0</v>
      </c>
    </row>
    <row r="11" spans="1:7" x14ac:dyDescent="0.25">
      <c r="A11" s="202" t="s">
        <v>123</v>
      </c>
      <c r="B11" s="201">
        <v>0</v>
      </c>
      <c r="C11" s="201">
        <v>0</v>
      </c>
      <c r="D11" s="201">
        <v>0</v>
      </c>
      <c r="E11" s="201">
        <v>0</v>
      </c>
      <c r="F11" s="201">
        <v>0</v>
      </c>
      <c r="G11" s="201">
        <v>0</v>
      </c>
    </row>
    <row r="12" spans="1:7" x14ac:dyDescent="0.25">
      <c r="A12" s="202" t="s">
        <v>124</v>
      </c>
      <c r="B12" s="201">
        <v>0</v>
      </c>
      <c r="C12" s="201">
        <v>0</v>
      </c>
      <c r="D12" s="201">
        <v>0</v>
      </c>
      <c r="E12" s="201">
        <v>0</v>
      </c>
      <c r="F12" s="201">
        <v>0</v>
      </c>
      <c r="G12" s="201">
        <v>0</v>
      </c>
    </row>
    <row r="13" spans="1:7" x14ac:dyDescent="0.25">
      <c r="A13" s="202" t="s">
        <v>125</v>
      </c>
      <c r="B13" s="201">
        <v>0</v>
      </c>
      <c r="C13" s="201">
        <v>0</v>
      </c>
      <c r="D13" s="201"/>
      <c r="E13" s="201"/>
      <c r="F13" s="201"/>
      <c r="G13" s="201"/>
    </row>
    <row r="14" spans="1:7" x14ac:dyDescent="0.25">
      <c r="A14" s="202" t="s">
        <v>126</v>
      </c>
      <c r="B14" s="201">
        <v>0</v>
      </c>
      <c r="C14" s="201">
        <v>0</v>
      </c>
      <c r="D14" s="201"/>
      <c r="E14" s="201"/>
      <c r="F14" s="201"/>
      <c r="G14" s="201"/>
    </row>
    <row r="15" spans="1:7" x14ac:dyDescent="0.25">
      <c r="A15" s="202" t="s">
        <v>127</v>
      </c>
      <c r="B15" s="201">
        <f>ROUND(2047862.12+3795816.97,0)</f>
        <v>5843679</v>
      </c>
      <c r="C15" s="201">
        <f>ROUND(2612586.58+2639058.1,0)</f>
        <v>5251645</v>
      </c>
      <c r="D15" s="201">
        <f>ROUND(4121926.05+2391992.61,0)</f>
        <v>6513919</v>
      </c>
      <c r="E15" s="201">
        <f>5092542.98+2043301.24</f>
        <v>7135844.2200000007</v>
      </c>
      <c r="F15" s="201">
        <v>9529305.8200000003</v>
      </c>
      <c r="G15" s="201">
        <v>7266000</v>
      </c>
    </row>
    <row r="16" spans="1:7" x14ac:dyDescent="0.25">
      <c r="A16" s="202" t="s">
        <v>128</v>
      </c>
      <c r="B16" s="201">
        <v>0</v>
      </c>
      <c r="C16" s="201">
        <v>0</v>
      </c>
      <c r="D16" s="201">
        <v>0</v>
      </c>
      <c r="E16" s="201"/>
      <c r="F16" s="201"/>
      <c r="G16" s="201">
        <v>0</v>
      </c>
    </row>
    <row r="17" spans="1:7" x14ac:dyDescent="0.25">
      <c r="A17" s="202" t="s">
        <v>129</v>
      </c>
      <c r="B17" s="201">
        <v>0</v>
      </c>
      <c r="C17" s="201">
        <v>0</v>
      </c>
      <c r="D17" s="201">
        <v>0</v>
      </c>
      <c r="E17" s="201"/>
      <c r="F17" s="201"/>
      <c r="G17" s="201">
        <v>0</v>
      </c>
    </row>
    <row r="18" spans="1:7" x14ac:dyDescent="0.25">
      <c r="A18" s="202" t="s">
        <v>130</v>
      </c>
      <c r="B18" s="201">
        <v>519535000</v>
      </c>
      <c r="C18" s="201">
        <v>536646543</v>
      </c>
      <c r="D18" s="201">
        <v>567275998</v>
      </c>
      <c r="E18" s="201">
        <v>591570502.62</v>
      </c>
      <c r="F18" s="201">
        <v>546011624.38999999</v>
      </c>
      <c r="G18" s="201">
        <v>572034000</v>
      </c>
    </row>
    <row r="19" spans="1:7" x14ac:dyDescent="0.25">
      <c r="A19" s="202" t="s">
        <v>131</v>
      </c>
      <c r="B19" s="201"/>
      <c r="C19" s="201">
        <v>0</v>
      </c>
      <c r="D19" s="201">
        <v>0</v>
      </c>
      <c r="E19" s="201">
        <v>0</v>
      </c>
      <c r="F19" s="201">
        <v>0</v>
      </c>
      <c r="G19" s="201">
        <v>0</v>
      </c>
    </row>
    <row r="20" spans="1:7" x14ac:dyDescent="0.25">
      <c r="A20" s="202" t="s">
        <v>132</v>
      </c>
      <c r="B20" s="201">
        <v>3000000</v>
      </c>
      <c r="C20" s="201"/>
      <c r="D20" s="201">
        <v>0</v>
      </c>
      <c r="E20" s="201">
        <v>0</v>
      </c>
      <c r="F20" s="201">
        <v>0</v>
      </c>
      <c r="G20" s="201">
        <v>0</v>
      </c>
    </row>
    <row r="21" spans="1:7" x14ac:dyDescent="0.25">
      <c r="A21" s="203"/>
      <c r="B21" s="201"/>
      <c r="C21" s="201"/>
      <c r="D21" s="201"/>
      <c r="E21" s="201"/>
      <c r="F21" s="201"/>
      <c r="G21" s="201"/>
    </row>
    <row r="22" spans="1:7" x14ac:dyDescent="0.25">
      <c r="A22" s="200" t="s">
        <v>133</v>
      </c>
      <c r="B22" s="201">
        <f t="shared" ref="B22:E22" si="2">SUM(B23:B27)</f>
        <v>8207819</v>
      </c>
      <c r="C22" s="201">
        <f t="shared" si="2"/>
        <v>1713284.33</v>
      </c>
      <c r="D22" s="201">
        <f t="shared" si="2"/>
        <v>0</v>
      </c>
      <c r="E22" s="201">
        <f t="shared" si="2"/>
        <v>0</v>
      </c>
      <c r="F22" s="201">
        <f t="shared" ref="F22:G22" si="3">SUM(F23:F27)</f>
        <v>0</v>
      </c>
      <c r="G22" s="201">
        <f t="shared" si="3"/>
        <v>0</v>
      </c>
    </row>
    <row r="23" spans="1:7" x14ac:dyDescent="0.25">
      <c r="A23" s="202" t="s">
        <v>134</v>
      </c>
      <c r="B23" s="201">
        <v>0</v>
      </c>
      <c r="C23" s="201">
        <v>0</v>
      </c>
      <c r="D23" s="201">
        <v>0</v>
      </c>
      <c r="E23" s="201">
        <v>0</v>
      </c>
      <c r="F23" s="201">
        <v>0</v>
      </c>
      <c r="G23" s="201">
        <v>0</v>
      </c>
    </row>
    <row r="24" spans="1:7" x14ac:dyDescent="0.25">
      <c r="A24" s="202" t="s">
        <v>135</v>
      </c>
      <c r="B24" s="201">
        <v>1499960</v>
      </c>
      <c r="C24" s="201"/>
      <c r="D24" s="201">
        <v>0</v>
      </c>
      <c r="E24" s="201">
        <v>0</v>
      </c>
      <c r="F24" s="201">
        <v>0</v>
      </c>
      <c r="G24" s="201">
        <v>0</v>
      </c>
    </row>
    <row r="25" spans="1:7" x14ac:dyDescent="0.25">
      <c r="A25" s="202" t="s">
        <v>136</v>
      </c>
      <c r="B25" s="201">
        <v>0</v>
      </c>
      <c r="C25" s="201">
        <v>0</v>
      </c>
      <c r="D25" s="201">
        <v>0</v>
      </c>
      <c r="E25" s="201">
        <v>0</v>
      </c>
      <c r="F25" s="201">
        <v>0</v>
      </c>
      <c r="G25" s="201">
        <v>0</v>
      </c>
    </row>
    <row r="26" spans="1:7" x14ac:dyDescent="0.25">
      <c r="A26" s="202" t="s">
        <v>137</v>
      </c>
      <c r="B26" s="201">
        <f>ROUND(6707858.82,0)</f>
        <v>6707859</v>
      </c>
      <c r="C26" s="201">
        <v>1713284.33</v>
      </c>
      <c r="D26" s="201">
        <v>0</v>
      </c>
      <c r="E26" s="201">
        <v>0</v>
      </c>
      <c r="F26" s="201">
        <v>0</v>
      </c>
      <c r="G26" s="201">
        <v>0</v>
      </c>
    </row>
    <row r="27" spans="1:7" x14ac:dyDescent="0.25">
      <c r="A27" s="202" t="s">
        <v>138</v>
      </c>
      <c r="B27" s="201">
        <v>0</v>
      </c>
      <c r="C27" s="201">
        <v>0</v>
      </c>
      <c r="D27" s="201">
        <v>0</v>
      </c>
      <c r="E27" s="201">
        <v>0</v>
      </c>
      <c r="F27" s="201">
        <v>0</v>
      </c>
      <c r="G27" s="201">
        <v>0</v>
      </c>
    </row>
    <row r="28" spans="1:7" x14ac:dyDescent="0.25">
      <c r="A28" s="203"/>
      <c r="B28" s="201"/>
      <c r="C28" s="201"/>
      <c r="D28" s="201"/>
      <c r="E28" s="201"/>
      <c r="F28" s="201"/>
      <c r="G28" s="201"/>
    </row>
    <row r="29" spans="1:7" x14ac:dyDescent="0.25">
      <c r="A29" s="200" t="s">
        <v>139</v>
      </c>
      <c r="B29" s="201">
        <f t="shared" ref="B29:G29" si="4">B30</f>
        <v>0</v>
      </c>
      <c r="C29" s="201">
        <f t="shared" si="4"/>
        <v>0</v>
      </c>
      <c r="D29" s="201">
        <f t="shared" si="4"/>
        <v>0</v>
      </c>
      <c r="E29" s="201">
        <f t="shared" si="4"/>
        <v>0</v>
      </c>
      <c r="F29" s="201">
        <f t="shared" si="4"/>
        <v>0</v>
      </c>
      <c r="G29" s="201">
        <f t="shared" si="4"/>
        <v>0</v>
      </c>
    </row>
    <row r="30" spans="1:7" x14ac:dyDescent="0.25">
      <c r="A30" s="203" t="s">
        <v>140</v>
      </c>
      <c r="B30" s="201">
        <v>0</v>
      </c>
      <c r="C30" s="201">
        <v>0</v>
      </c>
      <c r="D30" s="201">
        <v>0</v>
      </c>
      <c r="E30" s="201">
        <v>0</v>
      </c>
      <c r="F30" s="201">
        <v>0</v>
      </c>
      <c r="G30" s="201">
        <v>0</v>
      </c>
    </row>
    <row r="31" spans="1:7" x14ac:dyDescent="0.25">
      <c r="A31" s="203"/>
      <c r="B31" s="201"/>
      <c r="C31" s="201"/>
      <c r="D31" s="201"/>
      <c r="E31" s="201"/>
      <c r="F31" s="201"/>
      <c r="G31" s="201"/>
    </row>
    <row r="32" spans="1:7" x14ac:dyDescent="0.25">
      <c r="A32" s="200" t="s">
        <v>141</v>
      </c>
      <c r="B32" s="201">
        <f t="shared" ref="B32:G32" si="5">B8+B22+B29</f>
        <v>536586498</v>
      </c>
      <c r="C32" s="201">
        <f t="shared" si="5"/>
        <v>543611472.33000004</v>
      </c>
      <c r="D32" s="201">
        <f t="shared" si="5"/>
        <v>573789917</v>
      </c>
      <c r="E32" s="201">
        <f t="shared" si="5"/>
        <v>598706346.84000003</v>
      </c>
      <c r="F32" s="201">
        <f t="shared" si="5"/>
        <v>555540930.21000004</v>
      </c>
      <c r="G32" s="201">
        <f t="shared" si="5"/>
        <v>579300000</v>
      </c>
    </row>
    <row r="33" spans="1:7" x14ac:dyDescent="0.25">
      <c r="A33" s="203"/>
      <c r="B33" s="199"/>
      <c r="C33" s="201"/>
      <c r="D33" s="201"/>
      <c r="E33" s="201"/>
      <c r="F33" s="201"/>
      <c r="G33" s="201"/>
    </row>
    <row r="34" spans="1:7" x14ac:dyDescent="0.25">
      <c r="A34" s="204" t="s">
        <v>142</v>
      </c>
      <c r="B34" s="199"/>
      <c r="C34" s="201"/>
      <c r="D34" s="201"/>
      <c r="E34" s="201"/>
      <c r="F34" s="201"/>
      <c r="G34" s="201"/>
    </row>
    <row r="35" spans="1:7" x14ac:dyDescent="0.25">
      <c r="A35" s="203" t="s">
        <v>143</v>
      </c>
      <c r="B35" s="199"/>
      <c r="C35" s="201">
        <v>0</v>
      </c>
      <c r="D35" s="201">
        <v>0</v>
      </c>
      <c r="E35" s="201">
        <v>0</v>
      </c>
      <c r="F35" s="201">
        <v>0</v>
      </c>
      <c r="G35" s="201">
        <v>0</v>
      </c>
    </row>
    <row r="36" spans="1:7" ht="16.5" x14ac:dyDescent="0.25">
      <c r="A36" s="203" t="s">
        <v>144</v>
      </c>
      <c r="B36" s="199"/>
      <c r="C36" s="201">
        <v>0</v>
      </c>
      <c r="D36" s="201">
        <v>0</v>
      </c>
      <c r="E36" s="201">
        <v>0</v>
      </c>
      <c r="F36" s="201">
        <v>0</v>
      </c>
      <c r="G36" s="201">
        <v>0</v>
      </c>
    </row>
    <row r="37" spans="1:7" x14ac:dyDescent="0.25">
      <c r="A37" s="204" t="s">
        <v>145</v>
      </c>
      <c r="B37" s="199"/>
      <c r="C37" s="201">
        <f>C35+C36</f>
        <v>0</v>
      </c>
      <c r="D37" s="201">
        <f>D35+D36</f>
        <v>0</v>
      </c>
      <c r="E37" s="201">
        <f>E35+E36</f>
        <v>0</v>
      </c>
      <c r="F37" s="201">
        <f>F35+F36</f>
        <v>0</v>
      </c>
      <c r="G37" s="201">
        <f>G35+G36</f>
        <v>0</v>
      </c>
    </row>
    <row r="38" spans="1:7" ht="15.75" thickBot="1" x14ac:dyDescent="0.3">
      <c r="A38" s="205"/>
      <c r="B38" s="206"/>
      <c r="C38" s="206"/>
      <c r="D38" s="206"/>
      <c r="E38" s="206"/>
      <c r="F38" s="206"/>
      <c r="G38" s="206"/>
    </row>
    <row r="40" spans="1:7" x14ac:dyDescent="0.25">
      <c r="A40" s="314" t="s">
        <v>146</v>
      </c>
      <c r="B40" s="314"/>
      <c r="C40" s="314"/>
      <c r="D40" s="314"/>
      <c r="E40" s="314"/>
      <c r="F40" s="314"/>
      <c r="G40" s="314"/>
    </row>
    <row r="41" spans="1:7" x14ac:dyDescent="0.25">
      <c r="A41" s="314" t="s">
        <v>147</v>
      </c>
      <c r="B41" s="314"/>
      <c r="C41" s="314"/>
      <c r="D41" s="314"/>
      <c r="E41" s="314"/>
      <c r="F41" s="314"/>
      <c r="G41" s="314"/>
    </row>
    <row r="43" spans="1:7" x14ac:dyDescent="0.25">
      <c r="C43" s="207"/>
    </row>
  </sheetData>
  <mergeCells count="7">
    <mergeCell ref="A41:G41"/>
    <mergeCell ref="A1:G1"/>
    <mergeCell ref="A2:G2"/>
    <mergeCell ref="A3:G3"/>
    <mergeCell ref="A4:G4"/>
    <mergeCell ref="A5:A6"/>
    <mergeCell ref="A40:G40"/>
  </mergeCells>
  <printOptions horizontalCentered="1"/>
  <pageMargins left="0.51181102362204722" right="0.31496062992125984" top="0.74803149606299213" bottom="0.74803149606299213" header="0.31496062992125984" footer="0.31496062992125984"/>
  <pageSetup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workbookViewId="0">
      <selection activeCell="I13" sqref="I13"/>
    </sheetView>
  </sheetViews>
  <sheetFormatPr baseColWidth="10" defaultRowHeight="15" x14ac:dyDescent="0.25"/>
  <cols>
    <col min="1" max="1" width="44.85546875" customWidth="1"/>
    <col min="2" max="7" width="12.7109375" customWidth="1"/>
  </cols>
  <sheetData>
    <row r="1" spans="1:7" ht="21.75" thickBot="1" x14ac:dyDescent="0.3">
      <c r="A1" s="315" t="s">
        <v>196</v>
      </c>
      <c r="B1" s="315"/>
      <c r="C1" s="315"/>
      <c r="D1" s="315"/>
      <c r="E1" s="315"/>
      <c r="F1" s="315"/>
      <c r="G1" s="315"/>
    </row>
    <row r="2" spans="1:7" x14ac:dyDescent="0.25">
      <c r="A2" s="305" t="s">
        <v>110</v>
      </c>
      <c r="B2" s="306"/>
      <c r="C2" s="306"/>
      <c r="D2" s="306"/>
      <c r="E2" s="306"/>
      <c r="F2" s="306"/>
      <c r="G2" s="307"/>
    </row>
    <row r="3" spans="1:7" x14ac:dyDescent="0.25">
      <c r="A3" s="308" t="s">
        <v>197</v>
      </c>
      <c r="B3" s="309"/>
      <c r="C3" s="309"/>
      <c r="D3" s="309"/>
      <c r="E3" s="309"/>
      <c r="F3" s="309"/>
      <c r="G3" s="310"/>
    </row>
    <row r="4" spans="1:7" ht="15.75" thickBot="1" x14ac:dyDescent="0.3">
      <c r="A4" s="311" t="s">
        <v>112</v>
      </c>
      <c r="B4" s="312"/>
      <c r="C4" s="312"/>
      <c r="D4" s="312"/>
      <c r="E4" s="312"/>
      <c r="F4" s="312"/>
      <c r="G4" s="313"/>
    </row>
    <row r="5" spans="1:7" ht="17.25" x14ac:dyDescent="0.25">
      <c r="A5" s="305" t="s">
        <v>113</v>
      </c>
      <c r="B5" s="194" t="s">
        <v>114</v>
      </c>
      <c r="C5" s="194" t="s">
        <v>115</v>
      </c>
      <c r="D5" s="194" t="s">
        <v>116</v>
      </c>
      <c r="E5" s="194" t="s">
        <v>117</v>
      </c>
      <c r="F5" s="194" t="s">
        <v>118</v>
      </c>
      <c r="G5" s="195" t="s">
        <v>119</v>
      </c>
    </row>
    <row r="6" spans="1:7" ht="15.75" thickBot="1" x14ac:dyDescent="0.3">
      <c r="A6" s="311"/>
      <c r="B6" s="196">
        <v>2015</v>
      </c>
      <c r="C6" s="196">
        <v>2016</v>
      </c>
      <c r="D6" s="196">
        <v>2017</v>
      </c>
      <c r="E6" s="197">
        <v>2018</v>
      </c>
      <c r="F6" s="197">
        <v>2019</v>
      </c>
      <c r="G6" s="197">
        <v>2020</v>
      </c>
    </row>
    <row r="7" spans="1:7" x14ac:dyDescent="0.25">
      <c r="A7" s="250" t="s">
        <v>182</v>
      </c>
      <c r="B7" s="251">
        <f t="shared" ref="B7:G7" si="0">SUM(B8:B16)</f>
        <v>545858004</v>
      </c>
      <c r="C7" s="251">
        <f t="shared" si="0"/>
        <v>543378674</v>
      </c>
      <c r="D7" s="251">
        <f t="shared" si="0"/>
        <v>573789916</v>
      </c>
      <c r="E7" s="251">
        <f t="shared" si="0"/>
        <v>598704816.67999995</v>
      </c>
      <c r="F7" s="251">
        <f t="shared" si="0"/>
        <v>561201390.70999992</v>
      </c>
      <c r="G7" s="251">
        <f t="shared" si="0"/>
        <v>579300000</v>
      </c>
    </row>
    <row r="8" spans="1:7" x14ac:dyDescent="0.25">
      <c r="A8" s="252" t="s">
        <v>183</v>
      </c>
      <c r="B8" s="253">
        <f>ROUND(437273462.99,0)</f>
        <v>437273463</v>
      </c>
      <c r="C8" s="253">
        <f>ROUND(425251958.4,0)</f>
        <v>425251958</v>
      </c>
      <c r="D8" s="253">
        <f>ROUND(435444945.99,0)</f>
        <v>435444946</v>
      </c>
      <c r="E8" s="253">
        <v>439024664.60000002</v>
      </c>
      <c r="F8" s="253">
        <v>368901807.02999997</v>
      </c>
      <c r="G8" s="253">
        <v>436000000</v>
      </c>
    </row>
    <row r="9" spans="1:7" x14ac:dyDescent="0.25">
      <c r="A9" s="252" t="s">
        <v>184</v>
      </c>
      <c r="B9" s="253">
        <f>ROUND(10588878.39,0)</f>
        <v>10588878</v>
      </c>
      <c r="C9" s="253">
        <f>ROUND(9255395.5,0)</f>
        <v>9255396</v>
      </c>
      <c r="D9" s="253">
        <f>ROUND(12966690.07,0)</f>
        <v>12966690</v>
      </c>
      <c r="E9" s="253">
        <v>14864766.84</v>
      </c>
      <c r="F9" s="253">
        <v>12663121.52</v>
      </c>
      <c r="G9" s="253">
        <v>7000000</v>
      </c>
    </row>
    <row r="10" spans="1:7" x14ac:dyDescent="0.25">
      <c r="A10" s="252" t="s">
        <v>185</v>
      </c>
      <c r="B10" s="253">
        <f>ROUND(23469389.42,0)</f>
        <v>23469389</v>
      </c>
      <c r="C10" s="253">
        <f>ROUND(22632308.3,0)</f>
        <v>22632308</v>
      </c>
      <c r="D10" s="253">
        <f>ROUND(38216626.27,0)</f>
        <v>38216626</v>
      </c>
      <c r="E10" s="253">
        <v>35561364.039999999</v>
      </c>
      <c r="F10" s="253">
        <v>23699742.25</v>
      </c>
      <c r="G10" s="253">
        <v>21000000</v>
      </c>
    </row>
    <row r="11" spans="1:7" x14ac:dyDescent="0.25">
      <c r="A11" s="252" t="s">
        <v>186</v>
      </c>
      <c r="B11" s="253">
        <f>ROUND(71525256.26,0)</f>
        <v>71525256</v>
      </c>
      <c r="C11" s="253">
        <f>ROUND(83426537.3,0)</f>
        <v>83426537</v>
      </c>
      <c r="D11" s="253">
        <f>ROUND(85299741.38,0)</f>
        <v>85299741</v>
      </c>
      <c r="E11" s="253">
        <v>108110878.29000001</v>
      </c>
      <c r="F11" s="253">
        <v>155492493.99000001</v>
      </c>
      <c r="G11" s="253">
        <v>107000000</v>
      </c>
    </row>
    <row r="12" spans="1:7" x14ac:dyDescent="0.25">
      <c r="A12" s="252" t="s">
        <v>187</v>
      </c>
      <c r="B12" s="253">
        <f>ROUND(720696.84,0)</f>
        <v>720697</v>
      </c>
      <c r="C12" s="253">
        <f>ROUND(2812475.3,0)</f>
        <v>2812475</v>
      </c>
      <c r="D12" s="253">
        <f>ROUND(1861912.95,0)</f>
        <v>1861913</v>
      </c>
      <c r="E12" s="253">
        <v>1143142.9099999999</v>
      </c>
      <c r="F12" s="253">
        <v>444225.92</v>
      </c>
      <c r="G12" s="253">
        <v>8300000</v>
      </c>
    </row>
    <row r="13" spans="1:7" x14ac:dyDescent="0.25">
      <c r="A13" s="252" t="s">
        <v>188</v>
      </c>
      <c r="B13" s="253">
        <f>ROUND(2280320.76,0)</f>
        <v>2280321</v>
      </c>
      <c r="C13" s="253">
        <v>0</v>
      </c>
      <c r="D13" s="253">
        <v>0</v>
      </c>
      <c r="E13" s="253">
        <v>0</v>
      </c>
      <c r="F13" s="253">
        <v>0</v>
      </c>
      <c r="G13" s="253">
        <v>0</v>
      </c>
    </row>
    <row r="14" spans="1:7" x14ac:dyDescent="0.25">
      <c r="A14" s="252" t="s">
        <v>189</v>
      </c>
      <c r="B14" s="253">
        <v>0</v>
      </c>
      <c r="C14" s="253">
        <v>0</v>
      </c>
      <c r="D14" s="253">
        <v>0</v>
      </c>
      <c r="E14" s="253">
        <v>0</v>
      </c>
      <c r="F14" s="253">
        <v>0</v>
      </c>
      <c r="G14" s="253">
        <v>0</v>
      </c>
    </row>
    <row r="15" spans="1:7" x14ac:dyDescent="0.25">
      <c r="A15" s="252" t="s">
        <v>190</v>
      </c>
      <c r="B15" s="253">
        <v>0</v>
      </c>
      <c r="C15" s="253">
        <v>0</v>
      </c>
      <c r="D15" s="253">
        <v>0</v>
      </c>
      <c r="E15" s="253">
        <v>0</v>
      </c>
      <c r="F15" s="253">
        <v>0</v>
      </c>
      <c r="G15" s="253">
        <v>0</v>
      </c>
    </row>
    <row r="16" spans="1:7" x14ac:dyDescent="0.25">
      <c r="A16" s="252" t="s">
        <v>191</v>
      </c>
      <c r="B16" s="253">
        <v>0</v>
      </c>
      <c r="C16" s="253">
        <v>0</v>
      </c>
      <c r="D16" s="253">
        <v>0</v>
      </c>
      <c r="E16" s="253">
        <v>0</v>
      </c>
      <c r="F16" s="253">
        <v>0</v>
      </c>
      <c r="G16" s="253">
        <v>0</v>
      </c>
    </row>
    <row r="17" spans="1:7" x14ac:dyDescent="0.25">
      <c r="A17" s="252"/>
      <c r="B17" s="254"/>
      <c r="C17" s="254"/>
      <c r="D17" s="254"/>
      <c r="E17" s="254"/>
      <c r="F17" s="254"/>
      <c r="G17" s="254"/>
    </row>
    <row r="18" spans="1:7" x14ac:dyDescent="0.25">
      <c r="A18" s="250" t="s">
        <v>192</v>
      </c>
      <c r="B18" s="251">
        <f t="shared" ref="B18:G18" si="1">SUM(B19:B27)</f>
        <v>6707858</v>
      </c>
      <c r="C18" s="251">
        <f t="shared" si="1"/>
        <v>3213244</v>
      </c>
      <c r="D18" s="251">
        <f t="shared" si="1"/>
        <v>0</v>
      </c>
      <c r="E18" s="251">
        <f t="shared" si="1"/>
        <v>0</v>
      </c>
      <c r="F18" s="251">
        <f t="shared" si="1"/>
        <v>0</v>
      </c>
      <c r="G18" s="251">
        <f t="shared" si="1"/>
        <v>0</v>
      </c>
    </row>
    <row r="19" spans="1:7" x14ac:dyDescent="0.25">
      <c r="A19" s="252" t="s">
        <v>183</v>
      </c>
      <c r="B19" s="253">
        <v>0</v>
      </c>
      <c r="C19" s="253">
        <v>0</v>
      </c>
      <c r="D19" s="253">
        <v>0</v>
      </c>
      <c r="E19" s="253">
        <v>0</v>
      </c>
      <c r="F19" s="253">
        <v>0</v>
      </c>
      <c r="G19" s="253">
        <v>0</v>
      </c>
    </row>
    <row r="20" spans="1:7" x14ac:dyDescent="0.25">
      <c r="A20" s="252" t="s">
        <v>184</v>
      </c>
      <c r="B20" s="253">
        <f>ROUND(108818.36,0)</f>
        <v>108818</v>
      </c>
      <c r="C20" s="253">
        <v>0</v>
      </c>
      <c r="D20" s="253">
        <v>0</v>
      </c>
      <c r="E20" s="253">
        <v>0</v>
      </c>
      <c r="F20" s="253">
        <v>0</v>
      </c>
      <c r="G20" s="253">
        <v>0</v>
      </c>
    </row>
    <row r="21" spans="1:7" x14ac:dyDescent="0.25">
      <c r="A21" s="252" t="s">
        <v>185</v>
      </c>
      <c r="B21" s="253">
        <f>ROUND(1502921.99,0)</f>
        <v>1502922</v>
      </c>
      <c r="C21" s="253">
        <v>1499960</v>
      </c>
      <c r="D21" s="253">
        <v>0</v>
      </c>
      <c r="E21" s="253">
        <v>0</v>
      </c>
      <c r="F21" s="253">
        <v>0</v>
      </c>
      <c r="G21" s="253">
        <v>0</v>
      </c>
    </row>
    <row r="22" spans="1:7" x14ac:dyDescent="0.25">
      <c r="A22" s="252" t="s">
        <v>186</v>
      </c>
      <c r="B22" s="253">
        <v>0</v>
      </c>
      <c r="C22" s="253">
        <v>0</v>
      </c>
      <c r="D22" s="253">
        <v>0</v>
      </c>
      <c r="E22" s="253">
        <v>0</v>
      </c>
      <c r="F22" s="253">
        <v>0</v>
      </c>
      <c r="G22" s="253">
        <v>0</v>
      </c>
    </row>
    <row r="23" spans="1:7" x14ac:dyDescent="0.25">
      <c r="A23" s="252" t="s">
        <v>187</v>
      </c>
      <c r="B23" s="253">
        <f>ROUND(5096118.47,0)</f>
        <v>5096118</v>
      </c>
      <c r="C23" s="253">
        <f>ROUND(1713284.33,0)</f>
        <v>1713284</v>
      </c>
      <c r="D23" s="253">
        <v>0</v>
      </c>
      <c r="E23" s="253">
        <v>0</v>
      </c>
      <c r="F23" s="253">
        <v>0</v>
      </c>
      <c r="G23" s="253">
        <v>0</v>
      </c>
    </row>
    <row r="24" spans="1:7" x14ac:dyDescent="0.25">
      <c r="A24" s="252" t="s">
        <v>188</v>
      </c>
      <c r="B24" s="253">
        <v>0</v>
      </c>
      <c r="C24" s="253">
        <v>0</v>
      </c>
      <c r="D24" s="253">
        <v>0</v>
      </c>
      <c r="E24" s="253">
        <v>0</v>
      </c>
      <c r="F24" s="253">
        <v>0</v>
      </c>
      <c r="G24" s="253">
        <v>0</v>
      </c>
    </row>
    <row r="25" spans="1:7" x14ac:dyDescent="0.25">
      <c r="A25" s="252" t="s">
        <v>189</v>
      </c>
      <c r="B25" s="253">
        <v>0</v>
      </c>
      <c r="C25" s="253">
        <v>0</v>
      </c>
      <c r="D25" s="253">
        <v>0</v>
      </c>
      <c r="E25" s="253">
        <v>0</v>
      </c>
      <c r="F25" s="253">
        <v>0</v>
      </c>
      <c r="G25" s="253">
        <v>0</v>
      </c>
    </row>
    <row r="26" spans="1:7" x14ac:dyDescent="0.25">
      <c r="A26" s="252" t="s">
        <v>193</v>
      </c>
      <c r="B26" s="253">
        <v>0</v>
      </c>
      <c r="C26" s="253">
        <v>0</v>
      </c>
      <c r="D26" s="253">
        <v>0</v>
      </c>
      <c r="E26" s="253">
        <v>0</v>
      </c>
      <c r="F26" s="253">
        <v>0</v>
      </c>
      <c r="G26" s="253">
        <v>0</v>
      </c>
    </row>
    <row r="27" spans="1:7" x14ac:dyDescent="0.25">
      <c r="A27" s="252" t="s">
        <v>191</v>
      </c>
      <c r="B27" s="253">
        <v>0</v>
      </c>
      <c r="C27" s="253">
        <v>0</v>
      </c>
      <c r="D27" s="253">
        <v>0</v>
      </c>
      <c r="E27" s="253">
        <v>0</v>
      </c>
      <c r="F27" s="253">
        <v>0</v>
      </c>
      <c r="G27" s="253">
        <v>0</v>
      </c>
    </row>
    <row r="28" spans="1:7" x14ac:dyDescent="0.25">
      <c r="A28" s="252"/>
      <c r="B28" s="254"/>
      <c r="C28" s="254"/>
      <c r="D28" s="254"/>
      <c r="E28" s="254"/>
      <c r="F28" s="254"/>
      <c r="G28" s="254"/>
    </row>
    <row r="29" spans="1:7" x14ac:dyDescent="0.25">
      <c r="A29" s="250" t="s">
        <v>198</v>
      </c>
      <c r="B29" s="251">
        <f t="shared" ref="B29:G29" si="2">+B7+B18</f>
        <v>552565862</v>
      </c>
      <c r="C29" s="251">
        <f t="shared" si="2"/>
        <v>546591918</v>
      </c>
      <c r="D29" s="251">
        <f t="shared" si="2"/>
        <v>573789916</v>
      </c>
      <c r="E29" s="251">
        <f t="shared" si="2"/>
        <v>598704816.67999995</v>
      </c>
      <c r="F29" s="251">
        <f t="shared" si="2"/>
        <v>561201390.70999992</v>
      </c>
      <c r="G29" s="251">
        <f t="shared" si="2"/>
        <v>579300000</v>
      </c>
    </row>
    <row r="30" spans="1:7" ht="15.75" thickBot="1" x14ac:dyDescent="0.3">
      <c r="A30" s="255"/>
      <c r="B30" s="256"/>
      <c r="C30" s="256"/>
      <c r="D30" s="256"/>
      <c r="E30" s="256"/>
      <c r="F30" s="256"/>
      <c r="G30" s="256"/>
    </row>
    <row r="32" spans="1:7" x14ac:dyDescent="0.25">
      <c r="A32" s="314" t="s">
        <v>199</v>
      </c>
      <c r="B32" s="314"/>
      <c r="C32" s="314"/>
      <c r="D32" s="314"/>
      <c r="E32" s="314"/>
      <c r="F32" s="314"/>
      <c r="G32" s="314"/>
    </row>
    <row r="33" spans="1:7" x14ac:dyDescent="0.25">
      <c r="A33" s="316" t="s">
        <v>200</v>
      </c>
      <c r="B33" s="314"/>
      <c r="C33" s="314"/>
      <c r="D33" s="314"/>
      <c r="E33" s="314"/>
      <c r="F33" s="314"/>
      <c r="G33" s="314"/>
    </row>
    <row r="35" spans="1:7" x14ac:dyDescent="0.25">
      <c r="A35" s="257"/>
    </row>
    <row r="36" spans="1:7" x14ac:dyDescent="0.25">
      <c r="A36" s="257"/>
      <c r="C36" s="258"/>
      <c r="D36" s="258"/>
      <c r="E36" s="258"/>
      <c r="F36" s="258"/>
      <c r="G36" s="258"/>
    </row>
    <row r="37" spans="1:7" x14ac:dyDescent="0.25">
      <c r="C37" s="258"/>
      <c r="D37" s="258"/>
      <c r="E37" s="258"/>
      <c r="F37" s="258"/>
      <c r="G37" s="258"/>
    </row>
    <row r="38" spans="1:7" x14ac:dyDescent="0.25">
      <c r="C38" s="259"/>
      <c r="D38" s="259"/>
      <c r="E38" s="259"/>
      <c r="F38" s="259"/>
      <c r="G38" s="259"/>
    </row>
  </sheetData>
  <mergeCells count="7">
    <mergeCell ref="A33:G33"/>
    <mergeCell ref="A1:G1"/>
    <mergeCell ref="A2:G2"/>
    <mergeCell ref="A3:G3"/>
    <mergeCell ref="A4:G4"/>
    <mergeCell ref="A5:A6"/>
    <mergeCell ref="A32:G32"/>
  </mergeCells>
  <dataValidations count="1">
    <dataValidation type="decimal" allowBlank="1" showInputMessage="1" showErrorMessage="1" sqref="G19:G27 B19:C27 D19:D20 D24:D27">
      <formula1>-1.79769313486231E+100</formula1>
      <formula2>1.79769313486231E+100</formula2>
    </dataValidation>
  </dataValidations>
  <printOptions horizontalCentered="1"/>
  <pageMargins left="0.51181102362204722" right="0.31496062992125984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GUIA CUMPLIMIENTO</vt:lpstr>
      <vt:lpstr>Hoja1</vt:lpstr>
      <vt:lpstr>7a Proyección de Ingresos</vt:lpstr>
      <vt:lpstr>7b Proyección de Egresos</vt:lpstr>
      <vt:lpstr>7 c) Resultadosde Ingresos </vt:lpstr>
      <vt:lpstr>7 d) Resultados Egresos</vt:lpstr>
      <vt:lpstr>'7 c) Resultadosde Ingresos '!Área_de_impresión</vt:lpstr>
      <vt:lpstr>'7 d) Resultados Egresos'!Área_de_impresión</vt:lpstr>
      <vt:lpstr>'7a Proyección de Ingresos'!Área_de_impresión</vt:lpstr>
      <vt:lpstr>'7b Proyección de Egresos'!Área_de_impresión</vt:lpstr>
      <vt:lpstr>'GUIA CUMPLIMIENTO'!Área_de_impresión</vt:lpstr>
      <vt:lpstr>'GUIA CUMPLIMIENTO'!Títulos_a_imprimir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Gustavo Lazaro Esparza</dc:creator>
  <cp:lastModifiedBy>obruno</cp:lastModifiedBy>
  <cp:lastPrinted>2022-02-08T16:02:59Z</cp:lastPrinted>
  <dcterms:created xsi:type="dcterms:W3CDTF">2018-02-12T14:46:04Z</dcterms:created>
  <dcterms:modified xsi:type="dcterms:W3CDTF">2022-09-26T14:19:00Z</dcterms:modified>
</cp:coreProperties>
</file>