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2021\Info a publicar Portal\Anual 2021\Iniciativa  de Ley de Ingresos y Presupuesto de Egresos\"/>
    </mc:Choice>
  </mc:AlternateContent>
  <bookViews>
    <workbookView xWindow="0" yWindow="0" windowWidth="19200" windowHeight="10305"/>
  </bookViews>
  <sheets>
    <sheet name="7 d) Resultados Egresos" sheetId="1" r:id="rId1"/>
  </sheets>
  <externalReferences>
    <externalReference r:id="rId2"/>
  </externalReferences>
  <definedNames>
    <definedName name="ANIO_INFORME" localSheetId="0">#REF!</definedName>
    <definedName name="ANIO_INFORME">#REF!</definedName>
    <definedName name="ANIO1R" localSheetId="0">#REF!</definedName>
    <definedName name="ANIO1R">#REF!</definedName>
    <definedName name="ANIO2R" localSheetId="0">#REF!</definedName>
    <definedName name="ANIO2R">#REF!</definedName>
    <definedName name="ANIO3R" localSheetId="0">#REF!</definedName>
    <definedName name="ANIO3R">#REF!</definedName>
    <definedName name="ANIO4R" localSheetId="0">#REF!</definedName>
    <definedName name="ANIO4R">#REF!</definedName>
    <definedName name="ANIO5R" localSheetId="0">#REF!</definedName>
    <definedName name="ANIO5R">#REF!</definedName>
    <definedName name="_xlnm.Print_Area" localSheetId="0">'7 d) Resultados Egresos'!$A$1:$G$33</definedName>
    <definedName name="ENTIDAD" localSheetId="0">#REF!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21" i="1"/>
  <c r="B20" i="1"/>
  <c r="B18" i="1" s="1"/>
  <c r="G18" i="1"/>
  <c r="F18" i="1"/>
  <c r="E18" i="1"/>
  <c r="D18" i="1"/>
  <c r="C18" i="1"/>
  <c r="B13" i="1"/>
  <c r="D12" i="1"/>
  <c r="C12" i="1"/>
  <c r="B12" i="1"/>
  <c r="D11" i="1"/>
  <c r="C11" i="1"/>
  <c r="B11" i="1"/>
  <c r="B7" i="1" s="1"/>
  <c r="B29" i="1" s="1"/>
  <c r="D10" i="1"/>
  <c r="C10" i="1"/>
  <c r="B10" i="1"/>
  <c r="D9" i="1"/>
  <c r="C9" i="1"/>
  <c r="B9" i="1"/>
  <c r="D8" i="1"/>
  <c r="D7" i="1" s="1"/>
  <c r="D29" i="1" s="1"/>
  <c r="C8" i="1"/>
  <c r="C7" i="1" s="1"/>
  <c r="C29" i="1" s="1"/>
  <c r="B8" i="1"/>
  <c r="G7" i="1"/>
  <c r="G29" i="1" s="1"/>
  <c r="F7" i="1"/>
  <c r="F29" i="1" s="1"/>
  <c r="E7" i="1"/>
  <c r="E29" i="1" s="1"/>
</calcChain>
</file>

<file path=xl/sharedStrings.xml><?xml version="1.0" encoding="utf-8"?>
<sst xmlns="http://schemas.openxmlformats.org/spreadsheetml/2006/main" count="34" uniqueCount="26">
  <si>
    <t>Formato 7 d) Resultados de Egresos - LDF</t>
  </si>
  <si>
    <t>TRIBUNAL SUPERIOR DE JUSTICIA, GOBIERNO DEL ESTADO DE MORELOS</t>
  </si>
  <si>
    <t>Resultados de Egresos - LDF</t>
  </si>
  <si>
    <t>(PESOS)</t>
  </si>
  <si>
    <t>Concepto</t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</si>
  <si>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</si>
  <si>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©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</si>
  <si>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</si>
  <si>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</si>
  <si>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</si>
  <si>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</si>
  <si>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r>
      <t>1.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</si>
  <si>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</si>
  <si>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</si>
  <si>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</si>
  <si>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</si>
  <si>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</si>
  <si>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</si>
  <si>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</si>
  <si>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</si>
  <si>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</si>
  <si>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</si>
  <si>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</si>
  <si>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Total del Resultado de Egresos (3=1+2)</t>
    </r>
  </si>
  <si>
    <r>
      <rPr>
        <vertAlign val="superscript"/>
        <sz val="8"/>
        <rFont val="Arial"/>
        <family val="2"/>
      </rPr>
      <t>1.</t>
    </r>
    <r>
      <rPr>
        <sz val="8"/>
        <rFont val="Arial"/>
        <family val="2"/>
      </rPr>
      <t xml:space="preserve"> Los importes corresponden a los egresos totales devengados.</t>
    </r>
  </si>
  <si>
    <r>
      <t>2.</t>
    </r>
    <r>
      <rPr>
        <sz val="8"/>
        <rFont val="Arial"/>
        <family val="2"/>
      </rPr>
      <t xml:space="preserve"> 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</si>
</sst>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/>
    </xf>
    <xf numFmtId="43" fontId="5" fillId="0" borderId="5" xfId="0" applyNumberFormat="1" applyFont="1" applyBorder="1" applyAlignment="1">
      <alignment horizontal="justify" vertical="center"/>
    </xf>
    <xf numFmtId="0" fontId="7" fillId="0" borderId="11" xfId="0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vertical="center"/>
    </xf>
    <xf numFmtId="0" fontId="7" fillId="0" borderId="0" xfId="0" applyFont="1"/>
    <xf numFmtId="43" fontId="7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Presupuesto%202021/GUIA%20DE%20CUMPLIMIENTO%20DE%20LA%20LDF%202021%20VE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CUMPLIMIENTO"/>
      <sheetName val="Hoja1"/>
      <sheetName val="7a Proyección de Ingresos"/>
      <sheetName val="7b Proyección de Egresos"/>
      <sheetName val="7 c) Resultadosde Ingresos "/>
      <sheetName val="7 d) Resultados Egres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selection activeCell="I13" sqref="I13"/>
    </sheetView>
  </sheetViews>
  <sheetFormatPr baseColWidth="10" defaultRowHeight="15" x14ac:dyDescent="0.25"/>
  <cols>
    <col min="1" max="1" width="44.85546875" customWidth="1"/>
    <col min="2" max="7" width="12.7109375" customWidth="1"/>
  </cols>
  <sheetData>
    <row r="1" spans="1:7" ht="21.75" thickBot="1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ht="15.75" thickBot="1" x14ac:dyDescent="0.3">
      <c r="A4" s="8" t="s">
        <v>3</v>
      </c>
      <c r="B4" s="9"/>
      <c r="C4" s="9"/>
      <c r="D4" s="9"/>
      <c r="E4" s="9"/>
      <c r="F4" s="9"/>
      <c r="G4" s="10"/>
    </row>
    <row r="5" spans="1:7" ht="17.25" x14ac:dyDescent="0.25">
      <c r="A5" s="2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2" t="s">
        <v>10</v>
      </c>
    </row>
    <row r="6" spans="1:7" ht="15.75" thickBot="1" x14ac:dyDescent="0.3">
      <c r="A6" s="8"/>
      <c r="B6" s="13">
        <v>2015</v>
      </c>
      <c r="C6" s="13">
        <v>2016</v>
      </c>
      <c r="D6" s="13">
        <v>2017</v>
      </c>
      <c r="E6" s="14">
        <v>2018</v>
      </c>
      <c r="F6" s="14">
        <v>2019</v>
      </c>
      <c r="G6" s="14">
        <v>2020</v>
      </c>
    </row>
    <row r="7" spans="1:7" x14ac:dyDescent="0.25">
      <c r="A7" s="15" t="s">
        <v>11</v>
      </c>
      <c r="B7" s="16">
        <f t="shared" ref="B7:G7" si="0">SUM(B8:B16)</f>
        <v>545858004</v>
      </c>
      <c r="C7" s="16">
        <f t="shared" si="0"/>
        <v>543378674</v>
      </c>
      <c r="D7" s="16">
        <f t="shared" si="0"/>
        <v>573789916</v>
      </c>
      <c r="E7" s="16">
        <f t="shared" si="0"/>
        <v>598704816.67999995</v>
      </c>
      <c r="F7" s="16">
        <f t="shared" si="0"/>
        <v>561201390.70999992</v>
      </c>
      <c r="G7" s="16">
        <f t="shared" si="0"/>
        <v>579300000</v>
      </c>
    </row>
    <row r="8" spans="1:7" x14ac:dyDescent="0.25">
      <c r="A8" s="17" t="s">
        <v>12</v>
      </c>
      <c r="B8" s="18">
        <f>ROUND(437273462.99,0)</f>
        <v>437273463</v>
      </c>
      <c r="C8" s="18">
        <f>ROUND(425251958.4,0)</f>
        <v>425251958</v>
      </c>
      <c r="D8" s="18">
        <f>ROUND(435444945.99,0)</f>
        <v>435444946</v>
      </c>
      <c r="E8" s="18">
        <v>439024664.60000002</v>
      </c>
      <c r="F8" s="18">
        <v>368901807.02999997</v>
      </c>
      <c r="G8" s="18">
        <v>436000000</v>
      </c>
    </row>
    <row r="9" spans="1:7" x14ac:dyDescent="0.25">
      <c r="A9" s="17" t="s">
        <v>13</v>
      </c>
      <c r="B9" s="18">
        <f>ROUND(10588878.39,0)</f>
        <v>10588878</v>
      </c>
      <c r="C9" s="18">
        <f>ROUND(9255395.5,0)</f>
        <v>9255396</v>
      </c>
      <c r="D9" s="18">
        <f>ROUND(12966690.07,0)</f>
        <v>12966690</v>
      </c>
      <c r="E9" s="18">
        <v>14864766.84</v>
      </c>
      <c r="F9" s="18">
        <v>12663121.52</v>
      </c>
      <c r="G9" s="18">
        <v>7000000</v>
      </c>
    </row>
    <row r="10" spans="1:7" x14ac:dyDescent="0.25">
      <c r="A10" s="17" t="s">
        <v>14</v>
      </c>
      <c r="B10" s="18">
        <f>ROUND(23469389.42,0)</f>
        <v>23469389</v>
      </c>
      <c r="C10" s="18">
        <f>ROUND(22632308.3,0)</f>
        <v>22632308</v>
      </c>
      <c r="D10" s="18">
        <f>ROUND(38216626.27,0)</f>
        <v>38216626</v>
      </c>
      <c r="E10" s="18">
        <v>35561364.039999999</v>
      </c>
      <c r="F10" s="18">
        <v>23699742.25</v>
      </c>
      <c r="G10" s="18">
        <v>21000000</v>
      </c>
    </row>
    <row r="11" spans="1:7" x14ac:dyDescent="0.25">
      <c r="A11" s="17" t="s">
        <v>15</v>
      </c>
      <c r="B11" s="18">
        <f>ROUND(71525256.26,0)</f>
        <v>71525256</v>
      </c>
      <c r="C11" s="18">
        <f>ROUND(83426537.3,0)</f>
        <v>83426537</v>
      </c>
      <c r="D11" s="18">
        <f>ROUND(85299741.38,0)</f>
        <v>85299741</v>
      </c>
      <c r="E11" s="18">
        <v>108110878.29000001</v>
      </c>
      <c r="F11" s="18">
        <v>155492493.99000001</v>
      </c>
      <c r="G11" s="18">
        <v>107000000</v>
      </c>
    </row>
    <row r="12" spans="1:7" x14ac:dyDescent="0.25">
      <c r="A12" s="17" t="s">
        <v>16</v>
      </c>
      <c r="B12" s="18">
        <f>ROUND(720696.84,0)</f>
        <v>720697</v>
      </c>
      <c r="C12" s="18">
        <f>ROUND(2812475.3,0)</f>
        <v>2812475</v>
      </c>
      <c r="D12" s="18">
        <f>ROUND(1861912.95,0)</f>
        <v>1861913</v>
      </c>
      <c r="E12" s="18">
        <v>1143142.9099999999</v>
      </c>
      <c r="F12" s="18">
        <v>444225.92</v>
      </c>
      <c r="G12" s="18">
        <v>8300000</v>
      </c>
    </row>
    <row r="13" spans="1:7" x14ac:dyDescent="0.25">
      <c r="A13" s="17" t="s">
        <v>17</v>
      </c>
      <c r="B13" s="18">
        <f>ROUND(2280320.76,0)</f>
        <v>2280321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25">
      <c r="A14" s="17" t="s">
        <v>18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17" t="s">
        <v>19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17" t="s">
        <v>20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17"/>
      <c r="B17" s="19"/>
      <c r="C17" s="19"/>
      <c r="D17" s="19"/>
      <c r="E17" s="19"/>
      <c r="F17" s="19"/>
      <c r="G17" s="19"/>
    </row>
    <row r="18" spans="1:7" x14ac:dyDescent="0.25">
      <c r="A18" s="15" t="s">
        <v>21</v>
      </c>
      <c r="B18" s="16">
        <f t="shared" ref="B18:G18" si="1">SUM(B19:B27)</f>
        <v>6707858</v>
      </c>
      <c r="C18" s="16">
        <f t="shared" si="1"/>
        <v>3213244</v>
      </c>
      <c r="D18" s="16">
        <f t="shared" si="1"/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</row>
    <row r="19" spans="1:7" x14ac:dyDescent="0.25">
      <c r="A19" s="17" t="s">
        <v>12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17" t="s">
        <v>13</v>
      </c>
      <c r="B20" s="18">
        <f>ROUND(108818.36,0)</f>
        <v>108818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17" t="s">
        <v>14</v>
      </c>
      <c r="B21" s="18">
        <f>ROUND(1502921.99,0)</f>
        <v>1502922</v>
      </c>
      <c r="C21" s="18">
        <v>1499960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5">
      <c r="A22" s="17" t="s">
        <v>15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17" t="s">
        <v>16</v>
      </c>
      <c r="B23" s="18">
        <f>ROUND(5096118.47,0)</f>
        <v>5096118</v>
      </c>
      <c r="C23" s="18">
        <f>ROUND(1713284.33,0)</f>
        <v>1713284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17" t="s">
        <v>17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17" t="s">
        <v>18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17" t="s">
        <v>22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17" t="s">
        <v>20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17"/>
      <c r="B28" s="19"/>
      <c r="C28" s="19"/>
      <c r="D28" s="19"/>
      <c r="E28" s="19"/>
      <c r="F28" s="19"/>
      <c r="G28" s="19"/>
    </row>
    <row r="29" spans="1:7" x14ac:dyDescent="0.25">
      <c r="A29" s="15" t="s">
        <v>23</v>
      </c>
      <c r="B29" s="16">
        <f t="shared" ref="B29:G29" si="2">+B7+B18</f>
        <v>552565862</v>
      </c>
      <c r="C29" s="16">
        <f t="shared" si="2"/>
        <v>546591918</v>
      </c>
      <c r="D29" s="16">
        <f t="shared" si="2"/>
        <v>573789916</v>
      </c>
      <c r="E29" s="16">
        <f t="shared" si="2"/>
        <v>598704816.67999995</v>
      </c>
      <c r="F29" s="16">
        <f t="shared" si="2"/>
        <v>561201390.70999992</v>
      </c>
      <c r="G29" s="16">
        <f t="shared" si="2"/>
        <v>579300000</v>
      </c>
    </row>
    <row r="30" spans="1:7" ht="15.75" thickBot="1" x14ac:dyDescent="0.3">
      <c r="A30" s="20"/>
      <c r="B30" s="21"/>
      <c r="C30" s="21"/>
      <c r="D30" s="21"/>
      <c r="E30" s="21"/>
      <c r="F30" s="21"/>
      <c r="G30" s="21"/>
    </row>
    <row r="32" spans="1:7" x14ac:dyDescent="0.25">
      <c r="A32" s="22" t="s">
        <v>24</v>
      </c>
      <c r="B32" s="22"/>
      <c r="C32" s="22"/>
      <c r="D32" s="22"/>
      <c r="E32" s="22"/>
      <c r="F32" s="22"/>
      <c r="G32" s="22"/>
    </row>
    <row r="33" spans="1:7" x14ac:dyDescent="0.25">
      <c r="A33" s="23" t="s">
        <v>25</v>
      </c>
      <c r="B33" s="22"/>
      <c r="C33" s="22"/>
      <c r="D33" s="22"/>
      <c r="E33" s="22"/>
      <c r="F33" s="22"/>
      <c r="G33" s="22"/>
    </row>
    <row r="35" spans="1:7" x14ac:dyDescent="0.25">
      <c r="A35" s="24"/>
    </row>
    <row r="36" spans="1:7" x14ac:dyDescent="0.25">
      <c r="A36" s="24"/>
      <c r="C36" s="25"/>
      <c r="D36" s="25"/>
      <c r="E36" s="25"/>
      <c r="F36" s="25"/>
      <c r="G36" s="25"/>
    </row>
    <row r="37" spans="1:7" x14ac:dyDescent="0.25">
      <c r="C37" s="25"/>
      <c r="D37" s="25"/>
      <c r="E37" s="25"/>
      <c r="F37" s="25"/>
      <c r="G37" s="25"/>
    </row>
    <row r="38" spans="1:7" x14ac:dyDescent="0.25">
      <c r="C38" s="26"/>
      <c r="D38" s="26"/>
      <c r="E38" s="26"/>
      <c r="F38" s="26"/>
      <c r="G38" s="26"/>
    </row>
  </sheetData>
  <mergeCells count="7">
    <mergeCell ref="A33:G33"/>
    <mergeCell ref="A1:G1"/>
    <mergeCell ref="A2:G2"/>
    <mergeCell ref="A3:G3"/>
    <mergeCell ref="A4:G4"/>
    <mergeCell ref="A5:A6"/>
    <mergeCell ref="A32:G32"/>
  </mergeCells>
  <dataValidations count="1">
    <dataValidation type="decimal" allowBlank="1" showInputMessage="1" showErrorMessage="1" sqref="G19:G27 B19:C27 D19:D20 D24:D27">
      <formula1>-1.79769313486231E+100</formula1>
      <formula2>1.79769313486231E+100</formula2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d) Resultados Egresos</vt:lpstr>
      <vt:lpstr>'7 d) Resultados Egresos'!Área_de_impresión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2022-03-29T20:47:47Z</dcterms:created>
  <dcterms:modified xsi:type="dcterms:W3CDTF">2022-03-29T20:48:04Z</dcterms:modified>
</cp:coreProperties>
</file>